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0"/>
  </bookViews>
  <sheets>
    <sheet name="5" sheetId="1" r:id="rId1"/>
    <sheet name="6" sheetId="2" r:id="rId2"/>
    <sheet name="9" sheetId="3" r:id="rId3"/>
    <sheet name="11" sheetId="4" r:id="rId4"/>
    <sheet name="14" sheetId="5" r:id="rId5"/>
  </sheets>
  <definedNames>
    <definedName name="_xlnm._FilterDatabase" localSheetId="0" hidden="1">'5'!$A$11:$J$322</definedName>
    <definedName name="_xlnm._FilterDatabase" localSheetId="1" hidden="1">'6'!$A$11:$K$340</definedName>
    <definedName name="_xlnm._FilterDatabase" localSheetId="2" hidden="1">'9'!$A$11:$I$126</definedName>
  </definedNames>
  <calcPr fullCalcOnLoad="1"/>
</workbook>
</file>

<file path=xl/sharedStrings.xml><?xml version="1.0" encoding="utf-8"?>
<sst xmlns="http://schemas.openxmlformats.org/spreadsheetml/2006/main" count="3572" uniqueCount="632">
  <si>
    <t xml:space="preserve">      Другие вопросы в области охраны окружающей среды</t>
  </si>
  <si>
    <t xml:space="preserve">    ОБРАЗОВАНИЕ</t>
  </si>
  <si>
    <t xml:space="preserve">      Молодежная политика и оздоровление детей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</si>
  <si>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</si>
  <si>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</si>
  <si>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</si>
  <si>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>Номер строки</t>
  </si>
  <si>
    <t>Наименование</t>
  </si>
  <si>
    <t>Код целевой статьи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</si>
  <si>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</si>
  <si>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</si>
  <si>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</si>
  <si>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</si>
  <si>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</si>
  <si>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</si>
  <si>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5054600</t>
  </si>
  <si>
    <t xml:space="preserve">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</si>
  <si>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</si>
  <si>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</si>
  <si>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</si>
  <si>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Другие вопросы в области физической культуры и спорта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</si>
  <si>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</si>
  <si>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5220450</t>
  </si>
  <si>
    <t xml:space="preserve">        Программа "Развитие культуры и искусства в Камышловском муниципальном районе на 2009 - 2012 годы"</t>
  </si>
  <si>
    <t xml:space="preserve">  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</si>
  <si>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      Проведение мероприятий по улучшению жилищных условий граждан, проживающих в сельской местности</t>
  </si>
  <si>
    <t xml:space="preserve">  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</si>
  <si>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    Программа "Обеспечение жильем молодых семей МО Камышловский муниципальный район на 2011 - 2015 годы"</t>
  </si>
  <si>
    <t xml:space="preserve">          Резервные фонды исполнительных органов государственной власти субъектов Российской Федерации</t>
  </si>
  <si>
    <t xml:space="preserve">              Межбюджетные трансферты</t>
  </si>
  <si>
    <t xml:space="preserve">        Федеральные целевые программы</t>
  </si>
  <si>
    <t>1000000</t>
  </si>
  <si>
    <t xml:space="preserve">            Мероприятия по улучшению жилищных условий молодых семей и молодых специалистов на селе</t>
  </si>
  <si>
    <t>1001101</t>
  </si>
  <si>
    <t xml:space="preserve">           Мероприятия по улучшению жилищных условийграждан, проживающих в сельской местности</t>
  </si>
  <si>
    <t>1001102</t>
  </si>
  <si>
    <t>1006</t>
  </si>
  <si>
    <t xml:space="preserve"> 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</t>
  </si>
  <si>
    <t xml:space="preserve">  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ОЦП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</si>
  <si>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</t>
  </si>
  <si>
    <t xml:space="preserve">          Направление «Совершенствование организации медицинской помощи учащимся образовательных учреждений и детско-юношеских спортивных школ в Свердловской области» на 2011-2015 годы ОЦП "Совершенствование оказания медицинской помощи населению, предупре</t>
  </si>
  <si>
    <t xml:space="preserve">  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</t>
  </si>
  <si>
    <t xml:space="preserve">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</si>
  <si>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</si>
  <si>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</si>
  <si>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</si>
  <si>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</si>
  <si>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Детские дошкольные учреждения</t>
  </si>
  <si>
    <t xml:space="preserve">      Мероприятия по проведению оздоровительной кампании детей</t>
  </si>
  <si>
    <t xml:space="preserve">        Программа "Развитие сети дошкольных образовательных учреждений в МО Камышловский муниципальный район на 2010-2014 годы"</t>
  </si>
  <si>
    <t xml:space="preserve">    Общее образование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</si>
  <si>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</si>
  <si>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</si>
  <si>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</si>
  <si>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</si>
  <si>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</si>
  <si>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Молодежная политика и оздоровление детей</t>
  </si>
  <si>
    <t xml:space="preserve">        Оздоровление детей</t>
  </si>
  <si>
    <t xml:space="preserve">    Другие вопросы в области образования</t>
  </si>
  <si>
    <t xml:space="preserve">          Обеспечение деятельности подведомственных учреждений (пролеченные)</t>
  </si>
  <si>
    <t xml:space="preserve">    Программа "Вакцинопрофилактика в муниципальном образовании Камышловский муниципальный район" на 2010 - 2012 годы</t>
  </si>
  <si>
    <t>7957500</t>
  </si>
  <si>
    <t xml:space="preserve">    Программа "Борьба с клещевыми инфекциями в муниципальном образовании Камышловский муниципальный район" на 2010 - 2012 годы</t>
  </si>
  <si>
    <t>7957600</t>
  </si>
  <si>
    <t xml:space="preserve">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</si>
  <si>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>7957700</t>
  </si>
  <si>
    <t xml:space="preserve">    Программа "Энергосбережение по муниципальному образованию Камышловский муниципальный район на 2011 год"</t>
  </si>
  <si>
    <t>7957800</t>
  </si>
  <si>
    <t xml:space="preserve">    Программа "Развитие сети дошкольных образовательных учреждений в МО Камышловский муниципальный район на 2010-2014 годы"</t>
  </si>
  <si>
    <t>7957900</t>
  </si>
  <si>
    <t xml:space="preserve">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2011-2013 </t>
  </si>
  <si>
    <t xml:space="preserve">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муници</t>
  </si>
  <si>
    <t xml:space="preserve">      Администрация муниципального образования</t>
  </si>
  <si>
    <t xml:space="preserve">        НАЦИОНАЛЬНАЯ ЭКОНОМИКА</t>
  </si>
  <si>
    <t xml:space="preserve">          Сельское хозяйство и рыболовство</t>
  </si>
  <si>
    <t xml:space="preserve">          Другие вопросы в области национальной экономики</t>
  </si>
  <si>
    <t xml:space="preserve">        НАЦИОНАЛЬНАЯ БЕЗОПАСНОСТЬ И ПРАВООХРАНИТЕЛЬНАЯ ДЕЯТЕЛЬНОСТЬ</t>
  </si>
  <si>
    <t xml:space="preserve">          Органы внутренних дел</t>
  </si>
  <si>
    <t xml:space="preserve">        СОЦИАЛЬНАЯ ПОЛИТИКА</t>
  </si>
  <si>
    <t xml:space="preserve">      Отдел культуры, молодежной политики и спорта МО Камышловский район</t>
  </si>
  <si>
    <t xml:space="preserve">        КУЛЬТУРА, КИНЕМАТОГРАФИЯ</t>
  </si>
  <si>
    <t xml:space="preserve">          Другие вопросы в области культуры, кинематографии</t>
  </si>
  <si>
    <t xml:space="preserve">        ОБРАЗОВАНИЕ</t>
  </si>
  <si>
    <t xml:space="preserve">          Молодежная политика и оздоровление детей</t>
  </si>
  <si>
    <t xml:space="preserve">        ОБЩЕГОСУДАРСТВЕННЫЕ ВОПРОСЫ</t>
  </si>
  <si>
    <t xml:space="preserve">          Другие общегосударственные вопросы</t>
  </si>
  <si>
    <t xml:space="preserve">        ОХРАНА ОКРУЖАЮЩЕЙ СРЕДЫ</t>
  </si>
  <si>
    <t xml:space="preserve">          Другие вопросы в области охраны окружающей среды</t>
  </si>
  <si>
    <t xml:space="preserve">        ЖИЛИЩНО-КОММУНАЛЬНОЕ ХОЗЯЙСТВО</t>
  </si>
  <si>
    <t xml:space="preserve">          Коммунальное хозяйство</t>
  </si>
  <si>
    <t xml:space="preserve">      МУЗ "Камышловская ЦРБ"</t>
  </si>
  <si>
    <t xml:space="preserve">        ЗДРАВООХРАНЕНИЕ</t>
  </si>
  <si>
    <t xml:space="preserve">          Другие вопросы в области здравоохранения</t>
  </si>
  <si>
    <t xml:space="preserve">          Жилищное хозяйство</t>
  </si>
  <si>
    <t xml:space="preserve">      Управление образования Администрации  муниципального образования Камышловский муниципальный район</t>
  </si>
  <si>
    <t xml:space="preserve">          Дошкольное образование</t>
  </si>
  <si>
    <t xml:space="preserve">          Программа "Развитие местного самоуправления  в Камышловском муниципальном  районе" на 2010-2012 годы</t>
  </si>
  <si>
    <t xml:space="preserve">              Мероприятия</t>
  </si>
  <si>
    <t xml:space="preserve">  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</si>
  <si>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  Программа "Энергосбережение по муниципальному образованию Камышловский муниципальный район на 2011 год"</t>
  </si>
  <si>
    <t xml:space="preserve">  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</si>
  <si>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Программа "Обеспечение жильем молодых семей МО Камышловский муниципальный район на 2011 - 2015 годы"</t>
  </si>
  <si>
    <t xml:space="preserve">          МЦП "Долгосрочная муниципальная целевая программа "Предупреждение и борьба с социально-значимыми заболеваниями в муниципальном образовании Камышловский муниципальный район" на 2011-2013 годы</t>
  </si>
  <si>
    <t>7957400</t>
  </si>
  <si>
    <t xml:space="preserve">          Программа "Молодежь Камышловского района на 2011 - 2013 годы"</t>
  </si>
  <si>
    <t xml:space="preserve">    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</t>
  </si>
  <si>
    <t>Приложение 11</t>
  </si>
  <si>
    <t>5221500</t>
  </si>
  <si>
    <t xml:space="preserve">      Другие вопросы в области культуры, кинематографии</t>
  </si>
  <si>
    <t xml:space="preserve">          Программа "Развитие культуры и искусства в Камышловском муниципальном районе на 2009 - 2012 годы"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</si>
  <si>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</si>
  <si>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</si>
  <si>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</si>
  <si>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 xml:space="preserve">          Мероприятия в области здравоохранения, спорта и физической культуры, туризма</t>
  </si>
  <si>
    <t xml:space="preserve">  Дума муниципального образования "Камышловский район"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</si>
  <si>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</si>
  <si>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</si>
  <si>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</si>
  <si>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</si>
  <si>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</si>
  <si>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</si>
  <si>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0500</t>
  </si>
  <si>
    <t xml:space="preserve">      Автомобильный транспорт</t>
  </si>
  <si>
    <t>0920314</t>
  </si>
  <si>
    <t>Формирование и увеличение уставных фондов муниципальных унитарных предприятий Камышловского района (МУП "Управление коммунального хозяйства")</t>
  </si>
  <si>
    <t>Другие вопросы в области социальной политики</t>
  </si>
  <si>
    <t>Софинансирование на проведение мероприятий по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</si>
  <si>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>Выполнение функций бюджетными учреждениями</t>
  </si>
  <si>
    <t>0939900</t>
  </si>
  <si>
    <t>0930000</t>
  </si>
  <si>
    <t>Обеспечение деятельности подведомственных учреждений (МКУ "ЭХО")</t>
  </si>
  <si>
    <t>0501</t>
  </si>
  <si>
    <t>5210140</t>
  </si>
  <si>
    <t>0502</t>
  </si>
  <si>
    <t>006</t>
  </si>
  <si>
    <t>5054800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</si>
  <si>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</si>
  <si>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</si>
  <si>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</si>
  <si>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</si>
  <si>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</si>
  <si>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</si>
  <si>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</si>
  <si>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</si>
  <si>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</si>
  <si>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5200900</t>
  </si>
  <si>
    <t>5210116</t>
  </si>
  <si>
    <t>5210201</t>
  </si>
  <si>
    <t>0707</t>
  </si>
  <si>
    <t>4320221</t>
  </si>
  <si>
    <t>0709</t>
  </si>
  <si>
    <t>4529900</t>
  </si>
  <si>
    <t>0800</t>
  </si>
  <si>
    <t>0801</t>
  </si>
  <si>
    <t>4429900</t>
  </si>
  <si>
    <t>0900</t>
  </si>
  <si>
    <t>0901</t>
  </si>
  <si>
    <t>4709941</t>
  </si>
  <si>
    <t>4709942</t>
  </si>
  <si>
    <t>0902</t>
  </si>
  <si>
    <t>4789900</t>
  </si>
  <si>
    <t>5201800</t>
  </si>
  <si>
    <t>5129700</t>
  </si>
  <si>
    <t>1000</t>
  </si>
  <si>
    <t>1001</t>
  </si>
  <si>
    <t>4910100</t>
  </si>
  <si>
    <t>005</t>
  </si>
  <si>
    <t>1003</t>
  </si>
  <si>
    <t>1100</t>
  </si>
  <si>
    <t>1101</t>
  </si>
  <si>
    <t>5160100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</si>
  <si>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</si>
  <si>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</si>
  <si>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</si>
  <si>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</si>
  <si>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</si>
  <si>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</si>
  <si>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</si>
  <si>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</si>
  <si>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</si>
  <si>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>5200000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</si>
  <si>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</si>
  <si>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</si>
  <si>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</si>
  <si>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</si>
  <si>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</si>
  <si>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</si>
  <si>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</si>
  <si>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Резервные фонды местных администраций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</si>
  <si>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</si>
  <si>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</si>
  <si>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</si>
  <si>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3400000</t>
  </si>
  <si>
    <t>5050000</t>
  </si>
  <si>
    <t>4200000</t>
  </si>
  <si>
    <t>4210000</t>
  </si>
  <si>
    <t>4230000</t>
  </si>
  <si>
    <t>4320000</t>
  </si>
  <si>
    <t>4520000</t>
  </si>
  <si>
    <t>4420000</t>
  </si>
  <si>
    <t>4700000</t>
  </si>
  <si>
    <t>5120000</t>
  </si>
  <si>
    <t xml:space="preserve">        Мероприятия в области здравоохранения, спорта и физической культуры, туризма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</si>
  <si>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</si>
  <si>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</si>
  <si>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5160000</t>
  </si>
  <si>
    <t>0010000</t>
  </si>
  <si>
    <t>901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</si>
  <si>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</si>
  <si>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</si>
  <si>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>5210202</t>
  </si>
  <si>
    <t>Приложение 6</t>
  </si>
  <si>
    <t>0408</t>
  </si>
  <si>
    <t>3030200</t>
  </si>
  <si>
    <t>0409</t>
  </si>
  <si>
    <t>3150000</t>
  </si>
  <si>
    <t>3150203</t>
  </si>
  <si>
    <t>Свод расходов местного бюджета по разделам, подразделам, целевым статьям и видам расходов на 2011 год</t>
  </si>
  <si>
    <t>Ведомственная структура расходов местного бюджета на 2011 год</t>
  </si>
  <si>
    <t>Распределение расходов местного бюджета на реализацию муниципальных целевых программ в 2011 году</t>
  </si>
  <si>
    <t xml:space="preserve">    НАЦИОНАЛЬНАЯ БЕЗОПАСНОСТЬ И ПРАВООХРАНИТЕЛЬНАЯ ДЕЯТЕЛЬНОСТЬ</t>
  </si>
  <si>
    <t xml:space="preserve">      Органы внутренних дел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</si>
  <si>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</si>
  <si>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</si>
  <si>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</si>
  <si>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</si>
  <si>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</si>
  <si>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</si>
  <si>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</si>
  <si>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ОХРАНА ОКРУЖАЮЩЕЙ СРЕДЫ</t>
  </si>
  <si>
    <t xml:space="preserve">          Выполнение функций бюджетными учреждениями</t>
  </si>
  <si>
    <t xml:space="preserve">      Доплаты к пенсиям, дополнительное пенсионное обеспечения</t>
  </si>
  <si>
    <t>4910000</t>
  </si>
  <si>
    <t>изменения до Реш.дуы</t>
  </si>
  <si>
    <t xml:space="preserve">        Автомобильный транспорт</t>
  </si>
  <si>
    <t>3030000</t>
  </si>
  <si>
    <t xml:space="preserve">        Доплаты к пенсиям, дополнительное пенсионное обеспечения</t>
  </si>
  <si>
    <t xml:space="preserve">        Фельдшерско-акушерские пункты</t>
  </si>
  <si>
    <t>4780000</t>
  </si>
  <si>
    <t xml:space="preserve">       Софинансирование из районного бюджета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</si>
  <si>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>4219911</t>
  </si>
  <si>
    <t>Кредиты кредитных организаций в валюте Российской Федерации</t>
  </si>
  <si>
    <t>Приложение 5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</si>
  <si>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</si>
  <si>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</si>
  <si>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</si>
  <si>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</si>
  <si>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</si>
  <si>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906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</si>
  <si>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</si>
  <si>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</si>
  <si>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</si>
  <si>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>907</t>
  </si>
  <si>
    <t xml:space="preserve">      Стационарная медицинская помощь</t>
  </si>
  <si>
    <t xml:space="preserve">      Амбулаторная помощь</t>
  </si>
  <si>
    <t>908</t>
  </si>
  <si>
    <t xml:space="preserve">      Культура</t>
  </si>
  <si>
    <t>Приложение 9</t>
  </si>
  <si>
    <t>Сумма, тысяч рублей</t>
  </si>
  <si>
    <t>5210302</t>
  </si>
  <si>
    <t>022</t>
  </si>
  <si>
    <t>5210300</t>
  </si>
  <si>
    <t>0113</t>
  </si>
  <si>
    <t>0909</t>
  </si>
  <si>
    <t>1105</t>
  </si>
  <si>
    <t>901 01 02 00 00 05 0000 710</t>
  </si>
  <si>
    <t>901 01 02 00 00 05 0000 810</t>
  </si>
  <si>
    <t>901 01 03 00 00 05 0000 710</t>
  </si>
  <si>
    <t>901 01 05 02 01 05 0000 510</t>
  </si>
  <si>
    <t>901 01 05 02 01 05 0000 610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</si>
  <si>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</si>
  <si>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</si>
  <si>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</si>
  <si>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</si>
  <si>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</si>
  <si>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</si>
  <si>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</si>
  <si>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>Свод источников финансирования дефицита местного бюджета на 2011 год</t>
  </si>
  <si>
    <t xml:space="preserve">  Администрация муниципального образования</t>
  </si>
  <si>
    <t>0000000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</si>
  <si>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</si>
  <si>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  Глава муниципального образования</t>
  </si>
  <si>
    <t xml:space="preserve">  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</si>
  <si>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</si>
  <si>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</si>
  <si>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</si>
  <si>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>Код глав-ного распо-ряди-теля</t>
  </si>
  <si>
    <t>Код раздела,  подраз-дела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</si>
  <si>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</si>
  <si>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</si>
  <si>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</si>
  <si>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</si>
  <si>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</si>
  <si>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</si>
  <si>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</si>
  <si>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</si>
  <si>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>на 2011 год"</t>
  </si>
  <si>
    <t>0920000</t>
  </si>
  <si>
    <t>Реализация государственных функций, связанных с общегосударственным управлением</t>
  </si>
  <si>
    <t>0920300</t>
  </si>
  <si>
    <t>0920313</t>
  </si>
  <si>
    <t>Выполнение других обязательств государства</t>
  </si>
  <si>
    <t>Содержание и ремонт объектов недвижимости, находящиеся в казне муниципального образования</t>
  </si>
  <si>
    <t>7958000</t>
  </si>
  <si>
    <t>Программа "Информационное общество в муниципальном образовании Камышловский муниципальный район" на 2011-2013 годы</t>
  </si>
  <si>
    <t>4829901</t>
  </si>
  <si>
    <t>4829900</t>
  </si>
  <si>
    <t>4820000</t>
  </si>
  <si>
    <t xml:space="preserve">  Обеспечение деятельности подведомственных учреждений (муниципальное учреждение "Физкультурно-оздоровительный комплекс")
</t>
  </si>
  <si>
    <t xml:space="preserve">  Центры спортивной подготовки (сборные команды)</t>
  </si>
  <si>
    <t xml:space="preserve">    Обеспечение деятельности подведомственных учреждений</t>
  </si>
  <si>
    <t xml:space="preserve">  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</si>
  <si>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  Программа "Развитие потребительского рынка муниципального образования Камышловский муниципальный район на 2009 - 2011 годы"</t>
  </si>
  <si>
    <t>5220440</t>
  </si>
  <si>
    <t>3400301</t>
  </si>
  <si>
    <t>0700400</t>
  </si>
  <si>
    <t>007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</si>
  <si>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</si>
  <si>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      Программа "Строительство газовых сетей на территории МО Камышловский муниципальный район на 2009 - 2011 годы"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</si>
  <si>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</si>
  <si>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</si>
  <si>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Социальная помощь</t>
  </si>
  <si>
    <t xml:space="preserve">          Оплата жилищно-коммунальных услуг отдельным категориям граждан</t>
  </si>
  <si>
    <t xml:space="preserve">          Предоставление гражданам субсидий на оплату жилого помещения и коммунальных услуг</t>
  </si>
  <si>
    <t xml:space="preserve">  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</si>
  <si>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    Социальные выплаты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</si>
  <si>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</si>
  <si>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</si>
  <si>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</si>
  <si>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</si>
  <si>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Выравнивание бюджетной обеспеченности</t>
  </si>
  <si>
    <t xml:space="preserve">    Прочие межбюджетные трансферты общего характера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</si>
  <si>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</si>
  <si>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Иные межбюджетные трансферты бюджетам бюджетной системы</t>
  </si>
  <si>
    <t>0804</t>
  </si>
  <si>
    <t xml:space="preserve">    Связь и информатика</t>
  </si>
  <si>
    <t xml:space="preserve">      Региональные целевые программы</t>
  </si>
  <si>
    <t xml:space="preserve">    Другие вопросы в области национальной экономики</t>
  </si>
  <si>
    <t xml:space="preserve">      Реализация государственных функций в области национальной экономики</t>
  </si>
  <si>
    <t xml:space="preserve">        Мероприятия по землеустройству и землепользованию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</si>
  <si>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</si>
  <si>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</si>
  <si>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</si>
  <si>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</si>
  <si>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</si>
  <si>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</si>
  <si>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 xml:space="preserve">Увеличение прочих остатков денежных средств бюджета муниципального района </t>
  </si>
  <si>
    <t>Уменьшение прочих остатков денежных средств бюджета муниципального района</t>
  </si>
  <si>
    <t>5210115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</si>
  <si>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</si>
  <si>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</si>
  <si>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Культура</t>
  </si>
  <si>
    <t xml:space="preserve">      Библиотеки</t>
  </si>
  <si>
    <t>913</t>
  </si>
  <si>
    <t xml:space="preserve"> Счетная палата муниципального образования "Камышловский район"</t>
  </si>
  <si>
    <t xml:space="preserve">    Другие вопросы в области культуры, кинематографии</t>
  </si>
  <si>
    <t xml:space="preserve">  ЗДРАВООХРАНЕНИЕ</t>
  </si>
  <si>
    <t xml:space="preserve">    Стационарная медицинская помощь</t>
  </si>
  <si>
    <t>5210205</t>
  </si>
  <si>
    <t>5220400</t>
  </si>
  <si>
    <t>5220900</t>
  </si>
  <si>
    <t>0104</t>
  </si>
  <si>
    <t>003</t>
  </si>
  <si>
    <t>013</t>
  </si>
  <si>
    <t>0700500</t>
  </si>
  <si>
    <t>0300</t>
  </si>
  <si>
    <t>0302</t>
  </si>
  <si>
    <t>0309</t>
  </si>
  <si>
    <t>2180100</t>
  </si>
  <si>
    <t>0400</t>
  </si>
  <si>
    <t>0405</t>
  </si>
  <si>
    <t>0412</t>
  </si>
  <si>
    <t>3400300</t>
  </si>
  <si>
    <t xml:space="preserve">      Больницы, клиники, госпитали, медико-санитарные части</t>
  </si>
  <si>
    <t xml:space="preserve">    Амбулаторная помощь</t>
  </si>
  <si>
    <t xml:space="preserve">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</si>
  <si>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 xml:space="preserve">    Другие вопросы в области здравоохранения</t>
  </si>
  <si>
    <t xml:space="preserve">        Программа "Вакцинопрофилактика в муниципальном образовании Камышловский муниципальный район" на 2010 - 2012 годы</t>
  </si>
  <si>
    <t xml:space="preserve">        Программа "Борьба с клещевыми инфекциями в муниципальном образовании Камышловский муниципальный район" на 2010 - 2012 годы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</si>
  <si>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</si>
  <si>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</si>
  <si>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</si>
  <si>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  Социальная помощь</t>
  </si>
  <si>
    <t xml:space="preserve">        Оплата жилищно-коммунальных услуг отдельным категориям граждан</t>
  </si>
  <si>
    <t xml:space="preserve">        ОЦП "Развитие жилищного комплекса в Свердловской области" на 2011-2015 годы</t>
  </si>
  <si>
    <t xml:space="preserve">  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</si>
  <si>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Программа "Энергосбережение по муниципальному образованию Камышловский муниципальный район на 2011 год"</t>
  </si>
  <si>
    <t xml:space="preserve">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</si>
  <si>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</si>
  <si>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</si>
  <si>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</si>
  <si>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 xml:space="preserve">          Проведение мероприятий по организации отдыха детей в каникулярное время 
</t>
  </si>
  <si>
    <t xml:space="preserve">        Программа "Молодежь Камышловского района на 2011 - 2013 годы"</t>
  </si>
  <si>
    <t xml:space="preserve">        ОЦП "Совершенствование оказания медицинской помощи нселению, предупреждение и борьба с социально значимыми заболеваниями на территории Свердловской области" на 2011-2015 годы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</si>
  <si>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</si>
  <si>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</si>
  <si>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</si>
  <si>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</si>
  <si>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</si>
  <si>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ВСЕГО</t>
  </si>
  <si>
    <t xml:space="preserve">        МЦП "Долгосрочная муниципальная целевая программа "Предупреждение и борьба с социально-значимыми заболеваниями в муниципальном образовании Камышловский муниципальный район" на 2011-2013 годы</t>
  </si>
  <si>
    <t xml:space="preserve">    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</t>
  </si>
  <si>
    <t xml:space="preserve">    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</t>
  </si>
  <si>
    <t xml:space="preserve">              Выполнение функций органами местного самоуправления</t>
  </si>
  <si>
    <t xml:space="preserve">          Субсидии местным бюджетам</t>
  </si>
  <si>
    <t>5210100</t>
  </si>
  <si>
    <t xml:space="preserve">    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</si>
  <si>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      Прочие расходы</t>
  </si>
  <si>
    <t>5210200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</si>
  <si>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</si>
  <si>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  Субсидии юридическим лицам</t>
  </si>
  <si>
    <t xml:space="preserve">          Поддержка дорожного хозяйства</t>
  </si>
  <si>
    <t>3150200</t>
  </si>
  <si>
    <t xml:space="preserve">            Содержание автомобильных дорог общего пользования</t>
  </si>
  <si>
    <t xml:space="preserve">          ОЦП "Информационное общество Свердловской области" на 2011-2015 годы</t>
  </si>
  <si>
    <t xml:space="preserve">    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</si>
  <si>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>5221510</t>
  </si>
  <si>
    <t xml:space="preserve">          ОЦП "Развитие жилищного комплекса в Свердловской области" на 2011-2015 годы</t>
  </si>
  <si>
    <t xml:space="preserve">    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</si>
  <si>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</si>
  <si>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        Бюджетные инвестиции</t>
  </si>
  <si>
    <t xml:space="preserve">              Социальное обеспечение населения</t>
  </si>
  <si>
    <t xml:space="preserve">            Проведение мероприятий по улучшению жилищных условий граждан, проживающих в сельской местности</t>
  </si>
  <si>
    <t xml:space="preserve">Учреждения по обеспечению хозяйственного обслуживания  </t>
  </si>
  <si>
    <t xml:space="preserve">    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</si>
  <si>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      Социальные выплаты</t>
  </si>
  <si>
    <t xml:space="preserve">    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</si>
  <si>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          Дотации местным бюджетам</t>
  </si>
  <si>
    <t xml:space="preserve">              Субвенция местным бюджетам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</si>
  <si>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</si>
  <si>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</si>
  <si>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>Наименование источников внутреннего финансирования бюджета</t>
  </si>
  <si>
    <t>КБК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</si>
  <si>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</si>
  <si>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</si>
  <si>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</si>
  <si>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</si>
  <si>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</si>
  <si>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</si>
  <si>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</si>
  <si>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</si>
  <si>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</si>
  <si>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 xml:space="preserve">        Предоставление гражданам субсидий на оплату жилого помещения и коммунальных услуг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</si>
  <si>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</si>
  <si>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</si>
  <si>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>Решение Думы от 07.04.11г.</t>
  </si>
  <si>
    <t xml:space="preserve">            Выполнение функций органами местного самоуправления</t>
  </si>
  <si>
    <t xml:space="preserve">          Центральный аппарат</t>
  </si>
  <si>
    <t>Распределение иных межбюджетных трансфертов для сельских поселений  из бюджета муниципального района на осуществление части  полномочий по решению вопросов местного значения в соответствии  с заключенными соглашениями</t>
  </si>
  <si>
    <t>Приложение 14</t>
  </si>
  <si>
    <t>Резервные фонды исполнительных органов государственной власти субъектов Российской Федерации</t>
  </si>
  <si>
    <t>Бюджетная роспись на 02.05.11</t>
  </si>
  <si>
    <t>Межбюджетные трансферты нареализацию проектов, отобранных в 2010 году в качестве победителей в районном смотре-конкурсе на лучший проект спортивной площадки на территории муниципального образования Камышловский муниципальный район</t>
  </si>
  <si>
    <t>5210393</t>
  </si>
  <si>
    <t>5210394</t>
  </si>
  <si>
    <t>Межбюджетные трансферты на проведение мероприятий по формированию земельных участков, на которых расположены многоквартирные дома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</si>
  <si>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</si>
  <si>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</si>
  <si>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Межбюджетные трансферты местным бюджетам</t>
  </si>
  <si>
    <t xml:space="preserve">    Резервные фонды</t>
  </si>
  <si>
    <t xml:space="preserve">    Другие общегосударственные вопросы</t>
  </si>
  <si>
    <t xml:space="preserve">      Руководство и управление в сфере установленных функций</t>
  </si>
  <si>
    <t xml:space="preserve">        Осуществление государственных полномочий Российской Федерации по подготовке и проведению статистических переписей</t>
  </si>
  <si>
    <t xml:space="preserve">      Муниципальные целевые программы</t>
  </si>
  <si>
    <t xml:space="preserve">  НАЦИОНАЛЬНАЯ БЕЗОПАСНОСТЬ И ПРАВООХРАНИТЕЛЬНАЯ ДЕЯТЕЛЬНОСТЬ</t>
  </si>
  <si>
    <t xml:space="preserve">    Органы внутренних дел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</si>
  <si>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</si>
  <si>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</si>
  <si>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</si>
  <si>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Сельское хозяйство и рыболовство</t>
  </si>
  <si>
    <t xml:space="preserve">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</si>
  <si>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 xml:space="preserve">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</si>
  <si>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Транспорт</t>
  </si>
  <si>
    <t xml:space="preserve">        Отдельные мероприятия в области автомобильного транспорта</t>
  </si>
  <si>
    <t xml:space="preserve">    Дорожное хозяйство, дорожные фонды</t>
  </si>
  <si>
    <t xml:space="preserve">      Дорожное хозяйство</t>
  </si>
  <si>
    <t xml:space="preserve">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</si>
  <si>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Программа "Развитие потребительского рынка муниципального образования Камышловский муниципальный район на 2009 - 2011 годы"</t>
  </si>
  <si>
    <t xml:space="preserve">  ЖИЛИЩНО-КОММУНАЛЬНОЕ ХОЗЯЙСТВО</t>
  </si>
  <si>
    <t xml:space="preserve">    Жилищное хозяйство</t>
  </si>
  <si>
    <t xml:space="preserve">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</si>
  <si>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Коммунальное хозяйство</t>
  </si>
  <si>
    <t xml:space="preserve">        Программа "Строительство газовых сетей на территории МО Камышловский муниципальный район на 2009 - 2011 годы"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</si>
  <si>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</si>
  <si>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7950000</t>
  </si>
  <si>
    <t>к Решению Думы муниципального образования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</si>
  <si>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</si>
  <si>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</si>
  <si>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</si>
  <si>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</si>
  <si>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</si>
  <si>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Обеспечение деятельности подведомственных учреждений</t>
  </si>
  <si>
    <t xml:space="preserve">  МУЗ "Камышловская ЦРБ"</t>
  </si>
  <si>
    <t>912</t>
  </si>
  <si>
    <t xml:space="preserve">  Муниципальные целевые программы</t>
  </si>
  <si>
    <t xml:space="preserve">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</si>
  <si>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>7956100</t>
  </si>
  <si>
    <t xml:space="preserve">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</si>
  <si>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>7956200</t>
  </si>
  <si>
    <t xml:space="preserve">    Программа "Развитие потребительского рынка муниципального образования Камышловский муниципальный район на 2009 - 2011 годы"</t>
  </si>
  <si>
    <t>7956300</t>
  </si>
  <si>
    <t xml:space="preserve">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</si>
  <si>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>7956400</t>
  </si>
  <si>
    <t xml:space="preserve">    Программа  "Профилактика правонарушений на территории муниципального образования Камышловский муниципальный район на 2011 - 2013 годы"</t>
  </si>
  <si>
    <t>7956500</t>
  </si>
  <si>
    <t xml:space="preserve">    Программа "Обеспечение жильем молодых семей МО Камышловский муниципальный район на 2011 - 2015 годы"</t>
  </si>
  <si>
    <t>7956600</t>
  </si>
  <si>
    <t xml:space="preserve">    Программа "Развитие культуры и искусства в Камышловском муниципальном районе на 2009 - 2012 годы"</t>
  </si>
  <si>
    <t>7956700</t>
  </si>
  <si>
    <t xml:space="preserve">    Программа "Молодежь Камышловского района на 2011 - 2013 годы"</t>
  </si>
  <si>
    <t>7956800</t>
  </si>
  <si>
    <t xml:space="preserve">    Программа "Развитие местного самоуправления  в Камышловском муниципальном  районе" на 2010-2012 годы</t>
  </si>
  <si>
    <t>7956900</t>
  </si>
  <si>
    <t xml:space="preserve">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</si>
  <si>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>7957000</t>
  </si>
  <si>
    <t xml:space="preserve">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</si>
  <si>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>7957100</t>
  </si>
  <si>
    <t xml:space="preserve">    Программа "Строительство газовых сетей на территории МО Камышловский муниципальный район на 2009 - 2011 годы"</t>
  </si>
  <si>
    <t>7957200</t>
  </si>
  <si>
    <t xml:space="preserve">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</si>
  <si>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>7957300</t>
  </si>
  <si>
    <t>7957401</t>
  </si>
  <si>
    <t>7957402</t>
  </si>
  <si>
    <t xml:space="preserve">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</si>
  <si>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>7957403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</si>
  <si>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</si>
  <si>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</si>
  <si>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Межбюджетные трансферты местным бюджетам</t>
  </si>
  <si>
    <t>5210153</t>
  </si>
  <si>
    <t xml:space="preserve">            Бюджетные инвестиции</t>
  </si>
  <si>
    <t>0111</t>
  </si>
  <si>
    <t xml:space="preserve">        Резервные фонды</t>
  </si>
  <si>
    <t xml:space="preserve">          Резервные фонды местных администраций</t>
  </si>
  <si>
    <t xml:space="preserve">            Прочие расходы</t>
  </si>
  <si>
    <t xml:space="preserve">        Руководство и управление в сфере установленных функций</t>
  </si>
  <si>
    <t xml:space="preserve">          Осуществление государственных полномочий Российской Федерации по подготовке и проведению статистических переписей</t>
  </si>
  <si>
    <t>0014300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</si>
  <si>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</si>
  <si>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Муниципальные целевые программы</t>
  </si>
  <si>
    <t xml:space="preserve">            Мероприятия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</si>
  <si>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</si>
  <si>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</si>
  <si>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</si>
  <si>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>5210391</t>
  </si>
  <si>
    <t>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или повреждение жилья</t>
  </si>
  <si>
    <t xml:space="preserve">  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</si>
  <si>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  Транспорт</t>
  </si>
  <si>
    <t xml:space="preserve">          Отдельные мероприятия в области автомобильного транспорта</t>
  </si>
  <si>
    <t xml:space="preserve">            Субсидии юридическим лицам</t>
  </si>
  <si>
    <t xml:space="preserve">      Дорожное хозяйство, дорожные фонды</t>
  </si>
  <si>
    <t xml:space="preserve">        Дорожное хозяйство</t>
  </si>
  <si>
    <t xml:space="preserve">          Содержание автомобильных дорог общего пользования</t>
  </si>
  <si>
    <t xml:space="preserve">      Связь и информатика</t>
  </si>
  <si>
    <t>0410</t>
  </si>
  <si>
    <t xml:space="preserve">        Региональные целевые программы</t>
  </si>
  <si>
    <t>5220000</t>
  </si>
  <si>
    <t xml:space="preserve">        Реализация государственных функций в области национальной экономики</t>
  </si>
  <si>
    <t xml:space="preserve">          Мероприятия по землеустройству и землепользованию</t>
  </si>
  <si>
    <t>5220460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</si>
  <si>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</si>
  <si>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</si>
  <si>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Выравнивание бюджетной обеспеченности</t>
  </si>
  <si>
    <t xml:space="preserve">          Выравнивание бюджетной обеспеченности</t>
  </si>
  <si>
    <t xml:space="preserve">        Выполнение других обязательств государства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</si>
  <si>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</si>
  <si>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Решение Думы от 03.03.11г.</t>
  </si>
  <si>
    <t xml:space="preserve">            Дотации местным бюджетам</t>
  </si>
  <si>
    <t>008</t>
  </si>
  <si>
    <t xml:space="preserve">      Прочие межбюджетные трансферты общего характера</t>
  </si>
  <si>
    <t>1403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</si>
  <si>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</si>
  <si>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</si>
  <si>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>010</t>
  </si>
  <si>
    <t xml:space="preserve">  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</si>
  <si>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>5210204</t>
  </si>
  <si>
    <t xml:space="preserve">            Иные межбюджетные трансферты местным бюджетам</t>
  </si>
  <si>
    <t>011</t>
  </si>
  <si>
    <t xml:space="preserve">          Иные межбюджетные трансферты бюджетам бюджетной системы</t>
  </si>
  <si>
    <t xml:space="preserve">        Детские дошкольные учреждения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</si>
  <si>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</si>
  <si>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</si>
  <si>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</si>
  <si>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Мероприятия по проведению оздоровительной кампании детей</t>
  </si>
  <si>
    <t xml:space="preserve">  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</si>
  <si>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  Программа "Развитие сети дошкольных образовательных учреждений в МО Камышловский муниципальный район на 2010-2014 годы"</t>
  </si>
  <si>
    <t xml:space="preserve">        Школы-детские сады, школы начальные, неполные средние и средние</t>
  </si>
  <si>
    <t xml:space="preserve">          Обеспечение деятельности подведведомственных учреждений</t>
  </si>
  <si>
    <t xml:space="preserve">        Учреждения по внешкольной работе с детьми</t>
  </si>
  <si>
    <t xml:space="preserve">        Иные безвозмездные и безвозвратные перечисления</t>
  </si>
  <si>
    <t xml:space="preserve">          Ежемесячное денежное вознаграждение за классное руководство</t>
  </si>
  <si>
    <t>5221100</t>
  </si>
  <si>
    <t xml:space="preserve">          Оздоровление детей</t>
  </si>
  <si>
    <t>4320200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</si>
  <si>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</si>
  <si>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ЗДРАВООХРАНЕНИЕ</t>
  </si>
  <si>
    <t xml:space="preserve">        Больницы, клиники, госпитали, медико-санитарные части</t>
  </si>
  <si>
    <t xml:space="preserve">  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</si>
  <si>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>5220990</t>
  </si>
  <si>
    <t xml:space="preserve">      Другие вопросы в области здравоохранения</t>
  </si>
  <si>
    <t xml:space="preserve">          Программа "Вакцинопрофилактика в муниципальном образовании Камышловский муниципальный район" на 2010 - 2012 годы</t>
  </si>
  <si>
    <t xml:space="preserve">          Программа "Борьба с клещевыми инфекциями в муниципальном образовании Камышловский муниципальный район" на 2010 - 2012 годы</t>
  </si>
  <si>
    <t xml:space="preserve">  Отдел культуры, молодежной политики и спорта МО Камышловский район</t>
  </si>
  <si>
    <t xml:space="preserve">    КУЛЬТУРА, КИНЕМАТОГРАФИЯ</t>
  </si>
  <si>
    <t xml:space="preserve">        Библиотеки</t>
  </si>
  <si>
    <t xml:space="preserve">  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</si>
  <si>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  Программа "Информационное общество в муниципальном образовании Камышловский муниципальный район" на 2011-2013 годы</t>
  </si>
  <si>
    <t>Национальная экономика</t>
  </si>
  <si>
    <t xml:space="preserve">    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</si>
  <si>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 xml:space="preserve">              Иные межбюджетные трансферты местным бюджетам</t>
  </si>
  <si>
    <t xml:space="preserve">              Выполнение функций бюджетными учреждениями</t>
  </si>
  <si>
    <t xml:space="preserve">  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</si>
  <si>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</si>
  <si>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</si>
  <si>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</si>
  <si>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</si>
  <si>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 xml:space="preserve">            Проведение мероприятий по организации отдыха детей в каникулярное время 
</t>
  </si>
  <si>
    <t>4320212</t>
  </si>
  <si>
    <t>4709900</t>
  </si>
  <si>
    <t xml:space="preserve">            Обеспечение деятельности подведомственных учреждений</t>
  </si>
  <si>
    <t xml:space="preserve">            Обеспечение деятельности подведомственных учреждений (пролеченные)</t>
  </si>
  <si>
    <t xml:space="preserve">          ОЦП "Совершенствование оказания медицинской помощи нселению, предупреждение и борьба с социально значимыми заболеваниями на территории Свердловской области" на 2011-2015 годы</t>
  </si>
  <si>
    <t xml:space="preserve">   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</t>
  </si>
  <si>
    <t xml:space="preserve">    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</t>
  </si>
  <si>
    <t xml:space="preserve">  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</t>
  </si>
  <si>
    <t xml:space="preserve">            Направление «Совершенствование организации медицинской помощи учащимся образовательных учреждений и детско-юношеских спортивных школ в Свердловской области» на 2011-2015 годы ОЦП "Совершенствование оказания медицинской помощи населению, предуп</t>
  </si>
  <si>
    <t xml:space="preserve">        Субсидии местным бюджетам</t>
  </si>
  <si>
    <t xml:space="preserve">  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</si>
  <si>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Программа "Развитие местного самоуправления  в Камышловском муниципальном  районе" на 2010-2012 годы</t>
  </si>
  <si>
    <t xml:space="preserve">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</si>
  <si>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Поддержка дорожного хозяйства</t>
  </si>
  <si>
    <t xml:space="preserve">        ОЦП "Информационное общество Свердловской области" на 2011-2015 годы</t>
  </si>
  <si>
    <t xml:space="preserve">  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</si>
</sst>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Tahoma"/>
      <family val="2"/>
    </font>
    <font>
      <sz val="8"/>
      <color indexed="10"/>
      <name val="Times New Roman"/>
      <family val="1"/>
    </font>
    <font>
      <sz val="9"/>
      <name val="Arial"/>
      <family val="0"/>
    </font>
    <font>
      <b/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8" fillId="24" borderId="10" xfId="0" applyNumberFormat="1" applyFont="1" applyFill="1" applyBorder="1" applyAlignment="1">
      <alignment horizontal="center" vertical="top" shrinkToFit="1"/>
    </xf>
    <xf numFmtId="0" fontId="3" fillId="4" borderId="10" xfId="0" applyFont="1" applyFill="1" applyBorder="1" applyAlignment="1">
      <alignment horizontal="right"/>
    </xf>
    <xf numFmtId="0" fontId="8" fillId="24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 vertical="top" shrinkToFit="1"/>
    </xf>
    <xf numFmtId="0" fontId="8" fillId="4" borderId="10" xfId="0" applyFont="1" applyFill="1" applyBorder="1" applyAlignment="1">
      <alignment vertical="top" wrapText="1"/>
    </xf>
    <xf numFmtId="49" fontId="8" fillId="4" borderId="10" xfId="0" applyNumberFormat="1" applyFont="1" applyFill="1" applyBorder="1" applyAlignment="1">
      <alignment horizontal="center" vertical="top" shrinkToFit="1"/>
    </xf>
    <xf numFmtId="4" fontId="8" fillId="4" borderId="10" xfId="0" applyNumberFormat="1" applyFont="1" applyFill="1" applyBorder="1" applyAlignment="1">
      <alignment horizontal="right" vertical="top" shrinkToFit="1"/>
    </xf>
    <xf numFmtId="0" fontId="3" fillId="4" borderId="10" xfId="0" applyFont="1" applyFill="1" applyBorder="1" applyAlignment="1">
      <alignment horizontal="center" vertical="top"/>
    </xf>
    <xf numFmtId="4" fontId="7" fillId="4" borderId="10" xfId="0" applyNumberFormat="1" applyFont="1" applyFill="1" applyBorder="1" applyAlignment="1">
      <alignment horizontal="right" vertical="top" shrinkToFit="1"/>
    </xf>
    <xf numFmtId="4" fontId="4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169" fontId="26" fillId="0" borderId="10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right" vertical="top" wrapText="1"/>
    </xf>
    <xf numFmtId="0" fontId="28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7" fillId="0" borderId="12" xfId="0" applyNumberFormat="1" applyFont="1" applyFill="1" applyBorder="1" applyAlignment="1">
      <alignment horizontal="right" vertical="top" shrinkToFi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shrinkToFit="1"/>
    </xf>
    <xf numFmtId="0" fontId="8" fillId="24" borderId="10" xfId="0" applyNumberFormat="1" applyFont="1" applyFill="1" applyBorder="1" applyAlignment="1">
      <alignment vertical="top" wrapText="1"/>
    </xf>
    <xf numFmtId="4" fontId="1" fillId="22" borderId="10" xfId="0" applyNumberFormat="1" applyFont="1" applyFill="1" applyBorder="1" applyAlignment="1">
      <alignment horizontal="right" vertical="top" shrinkToFit="1"/>
    </xf>
    <xf numFmtId="4" fontId="1" fillId="22" borderId="12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 applyAlignment="1">
      <alignment/>
    </xf>
    <xf numFmtId="49" fontId="0" fillId="24" borderId="10" xfId="0" applyNumberFormat="1" applyFill="1" applyBorder="1" applyAlignment="1">
      <alignment horizontal="center" vertical="top" shrinkToFit="1"/>
    </xf>
    <xf numFmtId="4" fontId="7" fillId="0" borderId="10" xfId="0" applyNumberFormat="1" applyFont="1" applyFill="1" applyBorder="1" applyAlignment="1">
      <alignment horizontal="right" vertical="top" shrinkToFit="1"/>
    </xf>
    <xf numFmtId="4" fontId="8" fillId="24" borderId="10" xfId="0" applyNumberFormat="1" applyFont="1" applyFill="1" applyBorder="1" applyAlignment="1">
      <alignment horizontal="center" vertical="top" shrinkToFi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2" xfId="0" applyNumberFormat="1" applyFont="1" applyFill="1" applyBorder="1" applyAlignment="1">
      <alignment horizontal="right" vertical="top" shrinkToFit="1"/>
    </xf>
    <xf numFmtId="0" fontId="5" fillId="0" borderId="0" xfId="0" applyFont="1" applyFill="1" applyAlignment="1">
      <alignment wrapText="1"/>
    </xf>
    <xf numFmtId="4" fontId="6" fillId="17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8" fillId="0" borderId="0" xfId="0" applyFont="1" applyFill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7" fillId="22" borderId="10" xfId="0" applyNumberFormat="1" applyFont="1" applyFill="1" applyBorder="1" applyAlignment="1">
      <alignment horizontal="right" vertical="top" shrinkToFit="1"/>
    </xf>
    <xf numFmtId="4" fontId="0" fillId="0" borderId="10" xfId="0" applyNumberFormat="1" applyFont="1" applyFill="1" applyBorder="1" applyAlignment="1">
      <alignment horizontal="right" vertical="top" shrinkToFit="1"/>
    </xf>
    <xf numFmtId="4" fontId="0" fillId="0" borderId="12" xfId="0" applyNumberFormat="1" applyFont="1" applyFill="1" applyBorder="1" applyAlignment="1">
      <alignment horizontal="right" vertical="top" shrinkToFit="1"/>
    </xf>
    <xf numFmtId="0" fontId="29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4" borderId="10" xfId="0" applyFont="1" applyFill="1" applyBorder="1" applyAlignment="1">
      <alignment horizontal="center" vertical="top"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8" fillId="17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8" fillId="24" borderId="10" xfId="0" applyNumberFormat="1" applyFont="1" applyFill="1" applyBorder="1" applyAlignment="1">
      <alignment horizontal="right" vertical="top" shrinkToFit="1"/>
    </xf>
    <xf numFmtId="4" fontId="8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right" wrapText="1"/>
    </xf>
    <xf numFmtId="4" fontId="0" fillId="24" borderId="10" xfId="0" applyNumberFormat="1" applyFill="1" applyBorder="1" applyAlignment="1">
      <alignment horizontal="right" vertical="top" shrinkToFi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169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vertical="top" shrinkToFit="1"/>
    </xf>
    <xf numFmtId="4" fontId="6" fillId="3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8" fillId="3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 horizontal="right" vertical="top" shrinkToFit="1"/>
    </xf>
    <xf numFmtId="0" fontId="7" fillId="24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8" fillId="24" borderId="12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23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4.75390625" style="19" customWidth="1"/>
    <col min="2" max="2" width="60.75390625" style="7" customWidth="1"/>
    <col min="3" max="4" width="6.75390625" style="7" customWidth="1"/>
    <col min="5" max="5" width="5.75390625" style="7" customWidth="1"/>
    <col min="6" max="6" width="7.00390625" style="7" customWidth="1"/>
    <col min="7" max="7" width="9.125" style="99" hidden="1" customWidth="1"/>
    <col min="8" max="8" width="9.375" style="9" hidden="1" customWidth="1"/>
    <col min="9" max="10" width="9.125" style="9" hidden="1" customWidth="1"/>
    <col min="11" max="16384" width="9.125" style="9" customWidth="1"/>
  </cols>
  <sheetData>
    <row r="1" spans="1:7" s="16" customFormat="1" ht="12.75">
      <c r="A1" s="19"/>
      <c r="B1" s="7"/>
      <c r="C1" s="7"/>
      <c r="D1" s="7"/>
      <c r="E1" s="7"/>
      <c r="F1" s="6" t="s">
        <v>242</v>
      </c>
      <c r="G1" s="98"/>
    </row>
    <row r="2" spans="1:7" s="16" customFormat="1" ht="12.75">
      <c r="A2" s="19"/>
      <c r="B2" s="7"/>
      <c r="C2" s="7"/>
      <c r="D2" s="7"/>
      <c r="E2" s="7"/>
      <c r="F2" s="6" t="s">
        <v>485</v>
      </c>
      <c r="G2" s="98"/>
    </row>
    <row r="3" spans="1:7" s="16" customFormat="1" ht="12.75">
      <c r="A3" s="19"/>
      <c r="B3" s="7"/>
      <c r="C3" s="7"/>
      <c r="D3" s="7"/>
      <c r="E3" s="7"/>
      <c r="F3" s="6" t="s">
        <v>486</v>
      </c>
      <c r="G3" s="98"/>
    </row>
    <row r="4" spans="1:7" s="16" customFormat="1" ht="12.75">
      <c r="A4" s="19"/>
      <c r="B4" s="7"/>
      <c r="C4" s="7"/>
      <c r="D4" s="7"/>
      <c r="E4" s="7"/>
      <c r="F4" s="6" t="s">
        <v>487</v>
      </c>
      <c r="G4" s="98"/>
    </row>
    <row r="5" spans="1:7" s="16" customFormat="1" ht="12.75">
      <c r="A5" s="19"/>
      <c r="B5" s="7"/>
      <c r="C5" s="7"/>
      <c r="D5" s="7"/>
      <c r="E5" s="7"/>
      <c r="F5" s="6" t="s">
        <v>486</v>
      </c>
      <c r="G5" s="98"/>
    </row>
    <row r="6" spans="1:7" s="16" customFormat="1" ht="12.75">
      <c r="A6" s="19"/>
      <c r="B6" s="7"/>
      <c r="C6" s="7"/>
      <c r="D6" s="7"/>
      <c r="E6" s="7"/>
      <c r="F6" s="6" t="s">
        <v>296</v>
      </c>
      <c r="G6" s="98"/>
    </row>
    <row r="7" spans="1:7" s="16" customFormat="1" ht="12.75">
      <c r="A7" s="19"/>
      <c r="B7" s="7"/>
      <c r="C7" s="7"/>
      <c r="D7" s="7"/>
      <c r="E7" s="7"/>
      <c r="F7" s="6"/>
      <c r="G7" s="98"/>
    </row>
    <row r="8" spans="1:7" s="16" customFormat="1" ht="12.75">
      <c r="A8" s="114" t="s">
        <v>217</v>
      </c>
      <c r="B8" s="115"/>
      <c r="C8" s="115"/>
      <c r="D8" s="115"/>
      <c r="E8" s="115"/>
      <c r="F8" s="115"/>
      <c r="G8" s="98"/>
    </row>
    <row r="9" spans="2:6" ht="12">
      <c r="B9" s="18"/>
      <c r="C9" s="18"/>
      <c r="D9" s="18"/>
      <c r="E9" s="18"/>
      <c r="F9" s="6"/>
    </row>
    <row r="10" spans="1:10" s="62" customFormat="1" ht="45">
      <c r="A10" s="4" t="s">
        <v>14</v>
      </c>
      <c r="B10" s="8" t="s">
        <v>283</v>
      </c>
      <c r="C10" s="8" t="s">
        <v>284</v>
      </c>
      <c r="D10" s="8" t="s">
        <v>8</v>
      </c>
      <c r="E10" s="8" t="s">
        <v>12</v>
      </c>
      <c r="F10" s="21" t="s">
        <v>176</v>
      </c>
      <c r="G10" s="100"/>
      <c r="H10" s="62" t="s">
        <v>445</v>
      </c>
      <c r="I10" s="62" t="s">
        <v>451</v>
      </c>
      <c r="J10" s="62" t="s">
        <v>233</v>
      </c>
    </row>
    <row r="11" spans="1:7" ht="12">
      <c r="A11" s="5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72"/>
    </row>
    <row r="12" spans="1:10" s="10" customFormat="1" ht="12.75">
      <c r="A12" s="38">
        <v>1</v>
      </c>
      <c r="B12" s="35" t="s">
        <v>117</v>
      </c>
      <c r="C12" s="36" t="s">
        <v>434</v>
      </c>
      <c r="D12" s="36" t="s">
        <v>279</v>
      </c>
      <c r="E12" s="36" t="s">
        <v>488</v>
      </c>
      <c r="F12" s="37">
        <f aca="true" t="shared" si="0" ref="F12:F43">SUM(I12+G12)</f>
        <v>32868.7579</v>
      </c>
      <c r="G12" s="71">
        <f>SUM(G16+G20+G22+G24+G32+G36+G40+G44+G51+G60+G63+G28+G47+G53+G56)</f>
        <v>-381.5</v>
      </c>
      <c r="H12" s="60">
        <v>33251.25</v>
      </c>
      <c r="I12" s="54">
        <v>33250.2579</v>
      </c>
      <c r="J12" s="109">
        <f>SUM(I12-H12)</f>
        <v>-0.9921000000031199</v>
      </c>
    </row>
    <row r="13" spans="1:10" s="10" customFormat="1" ht="25.5">
      <c r="A13" s="23">
        <f>A12+1</f>
        <v>2</v>
      </c>
      <c r="B13" s="33" t="s">
        <v>118</v>
      </c>
      <c r="C13" s="31" t="s">
        <v>435</v>
      </c>
      <c r="D13" s="31" t="s">
        <v>279</v>
      </c>
      <c r="E13" s="31" t="s">
        <v>488</v>
      </c>
      <c r="F13" s="34">
        <f t="shared" si="0"/>
        <v>1024</v>
      </c>
      <c r="G13" s="72"/>
      <c r="H13" s="60">
        <v>1024</v>
      </c>
      <c r="I13" s="54">
        <v>1024</v>
      </c>
      <c r="J13" s="56">
        <f aca="true" t="shared" si="1" ref="J13:J87">SUM(I13-H13)</f>
        <v>0</v>
      </c>
    </row>
    <row r="14" spans="1:10" ht="38.25">
      <c r="A14" s="23">
        <f aca="true" t="shared" si="2" ref="A14:A80">A13+1</f>
        <v>3</v>
      </c>
      <c r="B14" s="33" t="s">
        <v>119</v>
      </c>
      <c r="C14" s="31" t="s">
        <v>435</v>
      </c>
      <c r="D14" s="31" t="s">
        <v>173</v>
      </c>
      <c r="E14" s="31" t="s">
        <v>488</v>
      </c>
      <c r="F14" s="34">
        <f t="shared" si="0"/>
        <v>1024</v>
      </c>
      <c r="G14" s="72"/>
      <c r="H14" s="60">
        <v>1024</v>
      </c>
      <c r="I14" s="54">
        <v>1024</v>
      </c>
      <c r="J14" s="56">
        <f t="shared" si="1"/>
        <v>0</v>
      </c>
    </row>
    <row r="15" spans="1:10" ht="12.75">
      <c r="A15" s="23">
        <f t="shared" si="2"/>
        <v>4</v>
      </c>
      <c r="B15" s="33" t="s">
        <v>175</v>
      </c>
      <c r="C15" s="31" t="s">
        <v>435</v>
      </c>
      <c r="D15" s="31" t="s">
        <v>436</v>
      </c>
      <c r="E15" s="31" t="s">
        <v>488</v>
      </c>
      <c r="F15" s="34">
        <f t="shared" si="0"/>
        <v>1024</v>
      </c>
      <c r="G15" s="72"/>
      <c r="H15" s="60">
        <v>1024</v>
      </c>
      <c r="I15" s="54">
        <v>1024</v>
      </c>
      <c r="J15" s="56">
        <f t="shared" si="1"/>
        <v>0</v>
      </c>
    </row>
    <row r="16" spans="1:10" ht="12.75">
      <c r="A16" s="23">
        <f t="shared" si="2"/>
        <v>5</v>
      </c>
      <c r="B16" s="33" t="s">
        <v>446</v>
      </c>
      <c r="C16" s="31" t="s">
        <v>435</v>
      </c>
      <c r="D16" s="31" t="s">
        <v>436</v>
      </c>
      <c r="E16" s="31" t="s">
        <v>437</v>
      </c>
      <c r="F16" s="34">
        <f t="shared" si="0"/>
        <v>1024</v>
      </c>
      <c r="G16" s="72"/>
      <c r="H16" s="60">
        <v>1024</v>
      </c>
      <c r="I16" s="54">
        <v>1024</v>
      </c>
      <c r="J16" s="56">
        <f t="shared" si="1"/>
        <v>0</v>
      </c>
    </row>
    <row r="17" spans="1:10" s="10" customFormat="1" ht="38.25">
      <c r="A17" s="23">
        <f t="shared" si="2"/>
        <v>6</v>
      </c>
      <c r="B17" s="33" t="s">
        <v>120</v>
      </c>
      <c r="C17" s="31" t="s">
        <v>438</v>
      </c>
      <c r="D17" s="31" t="s">
        <v>279</v>
      </c>
      <c r="E17" s="31" t="s">
        <v>488</v>
      </c>
      <c r="F17" s="34">
        <f t="shared" si="0"/>
        <v>3559.67</v>
      </c>
      <c r="G17" s="71">
        <f>SUM(G20+G22+G24)</f>
        <v>10.669999999999998</v>
      </c>
      <c r="H17" s="60">
        <v>3549</v>
      </c>
      <c r="I17" s="54">
        <v>3549</v>
      </c>
      <c r="J17" s="56">
        <f t="shared" si="1"/>
        <v>0</v>
      </c>
    </row>
    <row r="18" spans="1:10" s="10" customFormat="1" ht="38.25">
      <c r="A18" s="23">
        <f t="shared" si="2"/>
        <v>7</v>
      </c>
      <c r="B18" s="33" t="s">
        <v>119</v>
      </c>
      <c r="C18" s="31" t="s">
        <v>438</v>
      </c>
      <c r="D18" s="31" t="s">
        <v>173</v>
      </c>
      <c r="E18" s="31" t="s">
        <v>488</v>
      </c>
      <c r="F18" s="34">
        <f t="shared" si="0"/>
        <v>3559.67</v>
      </c>
      <c r="G18" s="71">
        <f>SUM(G20+G22+G24)</f>
        <v>10.669999999999998</v>
      </c>
      <c r="H18" s="60">
        <v>3549</v>
      </c>
      <c r="I18" s="54">
        <v>3549</v>
      </c>
      <c r="J18" s="56">
        <f t="shared" si="1"/>
        <v>0</v>
      </c>
    </row>
    <row r="19" spans="1:10" ht="12.75">
      <c r="A19" s="23">
        <f t="shared" si="2"/>
        <v>8</v>
      </c>
      <c r="B19" s="33" t="s">
        <v>177</v>
      </c>
      <c r="C19" s="31" t="s">
        <v>438</v>
      </c>
      <c r="D19" s="31" t="s">
        <v>439</v>
      </c>
      <c r="E19" s="31" t="s">
        <v>488</v>
      </c>
      <c r="F19" s="34">
        <f t="shared" si="0"/>
        <v>2645.54</v>
      </c>
      <c r="G19" s="72">
        <f>SUM(G20)</f>
        <v>-18.46</v>
      </c>
      <c r="H19" s="60">
        <v>2664</v>
      </c>
      <c r="I19" s="54">
        <v>2664</v>
      </c>
      <c r="J19" s="56">
        <f t="shared" si="1"/>
        <v>0</v>
      </c>
    </row>
    <row r="20" spans="1:10" ht="12.75">
      <c r="A20" s="23">
        <f t="shared" si="2"/>
        <v>9</v>
      </c>
      <c r="B20" s="33" t="s">
        <v>446</v>
      </c>
      <c r="C20" s="31" t="s">
        <v>438</v>
      </c>
      <c r="D20" s="31" t="s">
        <v>439</v>
      </c>
      <c r="E20" s="31" t="s">
        <v>437</v>
      </c>
      <c r="F20" s="34">
        <f t="shared" si="0"/>
        <v>2645.54</v>
      </c>
      <c r="G20" s="72">
        <v>-18.46</v>
      </c>
      <c r="H20" s="60">
        <v>2664</v>
      </c>
      <c r="I20" s="54">
        <v>2664</v>
      </c>
      <c r="J20" s="56">
        <f t="shared" si="1"/>
        <v>0</v>
      </c>
    </row>
    <row r="21" spans="1:10" ht="25.5">
      <c r="A21" s="23">
        <f t="shared" si="2"/>
        <v>10</v>
      </c>
      <c r="B21" s="33" t="s">
        <v>178</v>
      </c>
      <c r="C21" s="31" t="s">
        <v>438</v>
      </c>
      <c r="D21" s="31" t="s">
        <v>440</v>
      </c>
      <c r="E21" s="31" t="s">
        <v>488</v>
      </c>
      <c r="F21" s="34">
        <f t="shared" si="0"/>
        <v>842.13</v>
      </c>
      <c r="G21" s="72">
        <f>G22</f>
        <v>29.13</v>
      </c>
      <c r="H21" s="60">
        <v>813</v>
      </c>
      <c r="I21" s="54">
        <v>813</v>
      </c>
      <c r="J21" s="56">
        <f t="shared" si="1"/>
        <v>0</v>
      </c>
    </row>
    <row r="22" spans="1:10" ht="12.75">
      <c r="A22" s="23">
        <f t="shared" si="2"/>
        <v>11</v>
      </c>
      <c r="B22" s="33" t="s">
        <v>446</v>
      </c>
      <c r="C22" s="31" t="s">
        <v>438</v>
      </c>
      <c r="D22" s="31" t="s">
        <v>440</v>
      </c>
      <c r="E22" s="31" t="s">
        <v>437</v>
      </c>
      <c r="F22" s="34">
        <f t="shared" si="0"/>
        <v>842.13</v>
      </c>
      <c r="G22" s="72">
        <v>29.13</v>
      </c>
      <c r="H22" s="60">
        <v>813</v>
      </c>
      <c r="I22" s="54">
        <v>813</v>
      </c>
      <c r="J22" s="56">
        <f t="shared" si="1"/>
        <v>0</v>
      </c>
    </row>
    <row r="23" spans="1:10" ht="12.75">
      <c r="A23" s="23">
        <f t="shared" si="2"/>
        <v>12</v>
      </c>
      <c r="B23" s="33" t="s">
        <v>179</v>
      </c>
      <c r="C23" s="31" t="s">
        <v>438</v>
      </c>
      <c r="D23" s="31" t="s">
        <v>441</v>
      </c>
      <c r="E23" s="31" t="s">
        <v>488</v>
      </c>
      <c r="F23" s="34">
        <f t="shared" si="0"/>
        <v>72</v>
      </c>
      <c r="G23" s="72"/>
      <c r="H23" s="60">
        <v>72</v>
      </c>
      <c r="I23" s="54">
        <v>72</v>
      </c>
      <c r="J23" s="56">
        <f t="shared" si="1"/>
        <v>0</v>
      </c>
    </row>
    <row r="24" spans="1:10" ht="12.75">
      <c r="A24" s="23">
        <f t="shared" si="2"/>
        <v>13</v>
      </c>
      <c r="B24" s="33" t="s">
        <v>446</v>
      </c>
      <c r="C24" s="31" t="s">
        <v>438</v>
      </c>
      <c r="D24" s="31" t="s">
        <v>441</v>
      </c>
      <c r="E24" s="31" t="s">
        <v>437</v>
      </c>
      <c r="F24" s="34">
        <f t="shared" si="0"/>
        <v>72</v>
      </c>
      <c r="G24" s="72"/>
      <c r="H24" s="60">
        <v>72</v>
      </c>
      <c r="I24" s="54">
        <v>72</v>
      </c>
      <c r="J24" s="56">
        <f t="shared" si="1"/>
        <v>0</v>
      </c>
    </row>
    <row r="25" spans="1:10" s="10" customFormat="1" ht="38.25">
      <c r="A25" s="23">
        <f t="shared" si="2"/>
        <v>14</v>
      </c>
      <c r="B25" s="33" t="s">
        <v>456</v>
      </c>
      <c r="C25" s="31" t="s">
        <v>361</v>
      </c>
      <c r="D25" s="31" t="s">
        <v>279</v>
      </c>
      <c r="E25" s="31" t="s">
        <v>488</v>
      </c>
      <c r="F25" s="34">
        <f t="shared" si="0"/>
        <v>14111.96</v>
      </c>
      <c r="G25" s="71">
        <f>SUM(G28)</f>
        <v>0</v>
      </c>
      <c r="H25" s="60">
        <v>14111.96</v>
      </c>
      <c r="I25" s="54">
        <v>14111.96</v>
      </c>
      <c r="J25" s="56">
        <f t="shared" si="1"/>
        <v>0</v>
      </c>
    </row>
    <row r="26" spans="1:10" ht="38.25">
      <c r="A26" s="23">
        <f t="shared" si="2"/>
        <v>15</v>
      </c>
      <c r="B26" s="33" t="s">
        <v>119</v>
      </c>
      <c r="C26" s="31" t="s">
        <v>361</v>
      </c>
      <c r="D26" s="31" t="s">
        <v>173</v>
      </c>
      <c r="E26" s="31" t="s">
        <v>488</v>
      </c>
      <c r="F26" s="34">
        <f t="shared" si="0"/>
        <v>14111.96</v>
      </c>
      <c r="G26" s="72">
        <f>SUM(G28)</f>
        <v>0</v>
      </c>
      <c r="H26" s="60">
        <v>14111.96</v>
      </c>
      <c r="I26" s="54">
        <v>14111.96</v>
      </c>
      <c r="J26" s="56">
        <f t="shared" si="1"/>
        <v>0</v>
      </c>
    </row>
    <row r="27" spans="1:10" ht="12.75">
      <c r="A27" s="23">
        <f t="shared" si="2"/>
        <v>16</v>
      </c>
      <c r="B27" s="33" t="s">
        <v>177</v>
      </c>
      <c r="C27" s="31" t="s">
        <v>361</v>
      </c>
      <c r="D27" s="31" t="s">
        <v>439</v>
      </c>
      <c r="E27" s="31" t="s">
        <v>488</v>
      </c>
      <c r="F27" s="34">
        <f t="shared" si="0"/>
        <v>14111.96</v>
      </c>
      <c r="G27" s="72">
        <f>SUM(G28)</f>
        <v>0</v>
      </c>
      <c r="H27" s="60">
        <v>14111.96</v>
      </c>
      <c r="I27" s="54">
        <v>14111.96</v>
      </c>
      <c r="J27" s="56">
        <f t="shared" si="1"/>
        <v>0</v>
      </c>
    </row>
    <row r="28" spans="1:10" ht="12.75">
      <c r="A28" s="23">
        <f t="shared" si="2"/>
        <v>17</v>
      </c>
      <c r="B28" s="33" t="s">
        <v>446</v>
      </c>
      <c r="C28" s="31" t="s">
        <v>361</v>
      </c>
      <c r="D28" s="31" t="s">
        <v>439</v>
      </c>
      <c r="E28" s="31" t="s">
        <v>437</v>
      </c>
      <c r="F28" s="34">
        <f t="shared" si="0"/>
        <v>14111.96</v>
      </c>
      <c r="G28" s="72"/>
      <c r="H28" s="60">
        <v>14111.96</v>
      </c>
      <c r="I28" s="54">
        <v>14111.96</v>
      </c>
      <c r="J28" s="56">
        <f t="shared" si="1"/>
        <v>0</v>
      </c>
    </row>
    <row r="29" spans="1:10" s="10" customFormat="1" ht="25.5">
      <c r="A29" s="23">
        <f t="shared" si="2"/>
        <v>18</v>
      </c>
      <c r="B29" s="33" t="s">
        <v>457</v>
      </c>
      <c r="C29" s="31" t="s">
        <v>526</v>
      </c>
      <c r="D29" s="31" t="s">
        <v>279</v>
      </c>
      <c r="E29" s="31" t="s">
        <v>488</v>
      </c>
      <c r="F29" s="34">
        <f t="shared" si="0"/>
        <v>6516.64</v>
      </c>
      <c r="G29" s="71">
        <f>G32</f>
        <v>0</v>
      </c>
      <c r="H29" s="60">
        <v>6516.64</v>
      </c>
      <c r="I29" s="54">
        <v>6516.64</v>
      </c>
      <c r="J29" s="56">
        <f t="shared" si="1"/>
        <v>0</v>
      </c>
    </row>
    <row r="30" spans="1:10" ht="38.25">
      <c r="A30" s="23">
        <f t="shared" si="2"/>
        <v>19</v>
      </c>
      <c r="B30" s="33" t="s">
        <v>119</v>
      </c>
      <c r="C30" s="31" t="s">
        <v>526</v>
      </c>
      <c r="D30" s="31" t="s">
        <v>173</v>
      </c>
      <c r="E30" s="31" t="s">
        <v>488</v>
      </c>
      <c r="F30" s="34">
        <f t="shared" si="0"/>
        <v>5788.64</v>
      </c>
      <c r="G30" s="72">
        <f>G32</f>
        <v>0</v>
      </c>
      <c r="H30" s="60">
        <v>5788.64</v>
      </c>
      <c r="I30" s="54">
        <v>5788.64</v>
      </c>
      <c r="J30" s="56">
        <f t="shared" si="1"/>
        <v>0</v>
      </c>
    </row>
    <row r="31" spans="1:10" ht="12.75">
      <c r="A31" s="23">
        <f t="shared" si="2"/>
        <v>20</v>
      </c>
      <c r="B31" s="33" t="s">
        <v>177</v>
      </c>
      <c r="C31" s="31" t="s">
        <v>526</v>
      </c>
      <c r="D31" s="31" t="s">
        <v>439</v>
      </c>
      <c r="E31" s="31" t="s">
        <v>488</v>
      </c>
      <c r="F31" s="34">
        <f t="shared" si="0"/>
        <v>5788.64</v>
      </c>
      <c r="G31" s="72">
        <f>G32</f>
        <v>0</v>
      </c>
      <c r="H31" s="60">
        <v>5788.64</v>
      </c>
      <c r="I31" s="54">
        <v>5788.64</v>
      </c>
      <c r="J31" s="56">
        <f t="shared" si="1"/>
        <v>0</v>
      </c>
    </row>
    <row r="32" spans="1:10" ht="12.75">
      <c r="A32" s="23">
        <f t="shared" si="2"/>
        <v>21</v>
      </c>
      <c r="B32" s="33" t="s">
        <v>446</v>
      </c>
      <c r="C32" s="31" t="s">
        <v>526</v>
      </c>
      <c r="D32" s="31" t="s">
        <v>439</v>
      </c>
      <c r="E32" s="31" t="s">
        <v>437</v>
      </c>
      <c r="F32" s="34">
        <f t="shared" si="0"/>
        <v>5788.64</v>
      </c>
      <c r="G32" s="72"/>
      <c r="H32" s="60">
        <v>5788.64</v>
      </c>
      <c r="I32" s="54">
        <v>5788.64</v>
      </c>
      <c r="J32" s="56">
        <f t="shared" si="1"/>
        <v>0</v>
      </c>
    </row>
    <row r="33" spans="1:10" s="10" customFormat="1" ht="12.75">
      <c r="A33" s="23">
        <f t="shared" si="2"/>
        <v>22</v>
      </c>
      <c r="B33" s="33" t="s">
        <v>458</v>
      </c>
      <c r="C33" s="31" t="s">
        <v>526</v>
      </c>
      <c r="D33" s="31" t="s">
        <v>189</v>
      </c>
      <c r="E33" s="31" t="s">
        <v>488</v>
      </c>
      <c r="F33" s="34">
        <f t="shared" si="0"/>
        <v>728</v>
      </c>
      <c r="G33" s="71"/>
      <c r="H33" s="60">
        <v>728</v>
      </c>
      <c r="I33" s="54">
        <v>728</v>
      </c>
      <c r="J33" s="56">
        <f t="shared" si="1"/>
        <v>0</v>
      </c>
    </row>
    <row r="34" spans="1:10" ht="12.75">
      <c r="A34" s="23">
        <f t="shared" si="2"/>
        <v>23</v>
      </c>
      <c r="B34" s="33" t="s">
        <v>625</v>
      </c>
      <c r="C34" s="31" t="s">
        <v>526</v>
      </c>
      <c r="D34" s="31" t="s">
        <v>405</v>
      </c>
      <c r="E34" s="31" t="s">
        <v>488</v>
      </c>
      <c r="F34" s="34">
        <f t="shared" si="0"/>
        <v>728</v>
      </c>
      <c r="G34" s="72"/>
      <c r="H34" s="60">
        <v>728</v>
      </c>
      <c r="I34" s="54">
        <v>728</v>
      </c>
      <c r="J34" s="56">
        <f t="shared" si="1"/>
        <v>0</v>
      </c>
    </row>
    <row r="35" spans="1:10" ht="38.25">
      <c r="A35" s="23">
        <f t="shared" si="2"/>
        <v>24</v>
      </c>
      <c r="B35" s="33" t="s">
        <v>626</v>
      </c>
      <c r="C35" s="31" t="s">
        <v>526</v>
      </c>
      <c r="D35" s="31" t="s">
        <v>528</v>
      </c>
      <c r="E35" s="31" t="s">
        <v>488</v>
      </c>
      <c r="F35" s="34">
        <f t="shared" si="0"/>
        <v>728</v>
      </c>
      <c r="G35" s="72"/>
      <c r="H35" s="60">
        <v>728</v>
      </c>
      <c r="I35" s="54">
        <v>728</v>
      </c>
      <c r="J35" s="56">
        <f t="shared" si="1"/>
        <v>0</v>
      </c>
    </row>
    <row r="36" spans="1:10" ht="12.75">
      <c r="A36" s="23">
        <f t="shared" si="2"/>
        <v>25</v>
      </c>
      <c r="B36" s="33" t="s">
        <v>446</v>
      </c>
      <c r="C36" s="31" t="s">
        <v>526</v>
      </c>
      <c r="D36" s="31" t="s">
        <v>528</v>
      </c>
      <c r="E36" s="31" t="s">
        <v>437</v>
      </c>
      <c r="F36" s="34">
        <f t="shared" si="0"/>
        <v>728</v>
      </c>
      <c r="G36" s="72"/>
      <c r="H36" s="60">
        <v>728</v>
      </c>
      <c r="I36" s="54">
        <v>728</v>
      </c>
      <c r="J36" s="56">
        <f t="shared" si="1"/>
        <v>0</v>
      </c>
    </row>
    <row r="37" spans="1:10" ht="12.75">
      <c r="A37" s="23">
        <f t="shared" si="2"/>
        <v>26</v>
      </c>
      <c r="B37" s="33" t="s">
        <v>459</v>
      </c>
      <c r="C37" s="31" t="s">
        <v>530</v>
      </c>
      <c r="D37" s="31" t="s">
        <v>279</v>
      </c>
      <c r="E37" s="31" t="s">
        <v>488</v>
      </c>
      <c r="F37" s="34">
        <f t="shared" si="0"/>
        <v>381.2279</v>
      </c>
      <c r="G37" s="72">
        <f>SUM(G40)</f>
        <v>-474.63</v>
      </c>
      <c r="H37" s="60">
        <v>856.85</v>
      </c>
      <c r="I37" s="54">
        <v>855.8579</v>
      </c>
      <c r="J37" s="109">
        <f t="shared" si="1"/>
        <v>-0.9921000000000504</v>
      </c>
    </row>
    <row r="38" spans="1:10" ht="12.75">
      <c r="A38" s="23">
        <f t="shared" si="2"/>
        <v>27</v>
      </c>
      <c r="B38" s="33" t="s">
        <v>181</v>
      </c>
      <c r="C38" s="31" t="s">
        <v>530</v>
      </c>
      <c r="D38" s="31" t="s">
        <v>182</v>
      </c>
      <c r="E38" s="31" t="s">
        <v>488</v>
      </c>
      <c r="F38" s="34">
        <f t="shared" si="0"/>
        <v>381.2279</v>
      </c>
      <c r="G38" s="72">
        <f>SUM(G40)</f>
        <v>-474.63</v>
      </c>
      <c r="H38" s="60">
        <v>856.85</v>
      </c>
      <c r="I38" s="54">
        <v>855.8579</v>
      </c>
      <c r="J38" s="109">
        <f t="shared" si="1"/>
        <v>-0.9921000000000504</v>
      </c>
    </row>
    <row r="39" spans="1:10" ht="12.75">
      <c r="A39" s="23">
        <f t="shared" si="2"/>
        <v>28</v>
      </c>
      <c r="B39" s="33" t="s">
        <v>188</v>
      </c>
      <c r="C39" s="31" t="s">
        <v>530</v>
      </c>
      <c r="D39" s="31" t="s">
        <v>364</v>
      </c>
      <c r="E39" s="31" t="s">
        <v>488</v>
      </c>
      <c r="F39" s="34">
        <f t="shared" si="0"/>
        <v>381.2279</v>
      </c>
      <c r="G39" s="72">
        <f>SUM(G40)</f>
        <v>-474.63</v>
      </c>
      <c r="H39" s="60">
        <v>856.85</v>
      </c>
      <c r="I39" s="54">
        <v>855.8579</v>
      </c>
      <c r="J39" s="109">
        <f t="shared" si="1"/>
        <v>-0.9921000000000504</v>
      </c>
    </row>
    <row r="40" spans="1:10" ht="12.75">
      <c r="A40" s="23">
        <f t="shared" si="2"/>
        <v>29</v>
      </c>
      <c r="B40" s="33" t="s">
        <v>533</v>
      </c>
      <c r="C40" s="31" t="s">
        <v>530</v>
      </c>
      <c r="D40" s="31" t="s">
        <v>364</v>
      </c>
      <c r="E40" s="31" t="s">
        <v>363</v>
      </c>
      <c r="F40" s="34">
        <f t="shared" si="0"/>
        <v>381.2279</v>
      </c>
      <c r="G40" s="72">
        <v>-474.63</v>
      </c>
      <c r="H40" s="60">
        <v>856.85</v>
      </c>
      <c r="I40" s="54">
        <v>855.8579</v>
      </c>
      <c r="J40" s="109">
        <f t="shared" si="1"/>
        <v>-0.9921000000000504</v>
      </c>
    </row>
    <row r="41" spans="1:10" ht="12.75">
      <c r="A41" s="23">
        <f t="shared" si="2"/>
        <v>30</v>
      </c>
      <c r="B41" s="33" t="s">
        <v>460</v>
      </c>
      <c r="C41" s="31" t="s">
        <v>262</v>
      </c>
      <c r="D41" s="31" t="s">
        <v>279</v>
      </c>
      <c r="E41" s="31" t="s">
        <v>488</v>
      </c>
      <c r="F41" s="34">
        <f t="shared" si="0"/>
        <v>7275.26</v>
      </c>
      <c r="G41" s="72">
        <f>SUM(G51+G44+G60+G63+G47+G53+G56)</f>
        <v>82.46000000000001</v>
      </c>
      <c r="H41" s="60">
        <v>7192.8</v>
      </c>
      <c r="I41" s="54">
        <v>7192.8</v>
      </c>
      <c r="J41" s="56">
        <f t="shared" si="1"/>
        <v>0</v>
      </c>
    </row>
    <row r="42" spans="1:10" ht="12.75">
      <c r="A42" s="23">
        <f t="shared" si="2"/>
        <v>31</v>
      </c>
      <c r="B42" s="33" t="s">
        <v>461</v>
      </c>
      <c r="C42" s="31" t="s">
        <v>262</v>
      </c>
      <c r="D42" s="31" t="s">
        <v>206</v>
      </c>
      <c r="E42" s="31" t="s">
        <v>488</v>
      </c>
      <c r="F42" s="34">
        <f t="shared" si="0"/>
        <v>310.8</v>
      </c>
      <c r="G42" s="72"/>
      <c r="H42" s="60">
        <v>310.8</v>
      </c>
      <c r="I42" s="54">
        <v>310.8</v>
      </c>
      <c r="J42" s="56">
        <f t="shared" si="1"/>
        <v>0</v>
      </c>
    </row>
    <row r="43" spans="1:10" s="10" customFormat="1" ht="25.5">
      <c r="A43" s="23">
        <f t="shared" si="2"/>
        <v>32</v>
      </c>
      <c r="B43" s="33" t="s">
        <v>462</v>
      </c>
      <c r="C43" s="31" t="s">
        <v>262</v>
      </c>
      <c r="D43" s="31" t="s">
        <v>536</v>
      </c>
      <c r="E43" s="31" t="s">
        <v>488</v>
      </c>
      <c r="F43" s="34">
        <f t="shared" si="0"/>
        <v>310.8</v>
      </c>
      <c r="G43" s="71"/>
      <c r="H43" s="60">
        <v>310.8</v>
      </c>
      <c r="I43" s="54">
        <v>310.8</v>
      </c>
      <c r="J43" s="56">
        <f t="shared" si="1"/>
        <v>0</v>
      </c>
    </row>
    <row r="44" spans="1:10" s="10" customFormat="1" ht="12.75">
      <c r="A44" s="23">
        <f t="shared" si="2"/>
        <v>33</v>
      </c>
      <c r="B44" s="33" t="s">
        <v>446</v>
      </c>
      <c r="C44" s="31" t="s">
        <v>262</v>
      </c>
      <c r="D44" s="31" t="s">
        <v>536</v>
      </c>
      <c r="E44" s="31" t="s">
        <v>437</v>
      </c>
      <c r="F44" s="34">
        <f aca="true" t="shared" si="3" ref="F44:F75">SUM(I44+G44)</f>
        <v>310.8</v>
      </c>
      <c r="G44" s="71"/>
      <c r="H44" s="60">
        <v>310.8</v>
      </c>
      <c r="I44" s="54">
        <v>310.8</v>
      </c>
      <c r="J44" s="56">
        <f t="shared" si="1"/>
        <v>0</v>
      </c>
    </row>
    <row r="45" spans="1:10" s="10" customFormat="1" ht="38.25">
      <c r="A45" s="23">
        <f t="shared" si="2"/>
        <v>34</v>
      </c>
      <c r="B45" s="33" t="s">
        <v>119</v>
      </c>
      <c r="C45" s="31" t="s">
        <v>262</v>
      </c>
      <c r="D45" s="31" t="s">
        <v>173</v>
      </c>
      <c r="E45" s="31" t="s">
        <v>488</v>
      </c>
      <c r="F45" s="34">
        <f t="shared" si="3"/>
        <v>222.5</v>
      </c>
      <c r="G45" s="71">
        <f>SUM(G47)</f>
        <v>0</v>
      </c>
      <c r="H45" s="60">
        <v>222.5</v>
      </c>
      <c r="I45" s="54">
        <v>222.5</v>
      </c>
      <c r="J45" s="56"/>
    </row>
    <row r="46" spans="1:10" s="10" customFormat="1" ht="12.75">
      <c r="A46" s="23">
        <f t="shared" si="2"/>
        <v>35</v>
      </c>
      <c r="B46" s="33" t="s">
        <v>177</v>
      </c>
      <c r="C46" s="31" t="s">
        <v>262</v>
      </c>
      <c r="D46" s="31" t="s">
        <v>439</v>
      </c>
      <c r="E46" s="31" t="s">
        <v>488</v>
      </c>
      <c r="F46" s="34">
        <f t="shared" si="3"/>
        <v>222.5</v>
      </c>
      <c r="G46" s="71">
        <f>SUM(G47)</f>
        <v>0</v>
      </c>
      <c r="H46" s="60">
        <v>222.5</v>
      </c>
      <c r="I46" s="54">
        <v>222.5</v>
      </c>
      <c r="J46" s="56"/>
    </row>
    <row r="47" spans="1:10" s="10" customFormat="1" ht="12.75">
      <c r="A47" s="23">
        <f t="shared" si="2"/>
        <v>36</v>
      </c>
      <c r="B47" s="33" t="s">
        <v>446</v>
      </c>
      <c r="C47" s="31" t="s">
        <v>262</v>
      </c>
      <c r="D47" s="31" t="s">
        <v>439</v>
      </c>
      <c r="E47" s="31" t="s">
        <v>437</v>
      </c>
      <c r="F47" s="34">
        <f t="shared" si="3"/>
        <v>222.5</v>
      </c>
      <c r="G47" s="71"/>
      <c r="H47" s="60">
        <v>222.5</v>
      </c>
      <c r="I47" s="54">
        <v>222.5</v>
      </c>
      <c r="J47" s="56"/>
    </row>
    <row r="48" spans="1:10" s="10" customFormat="1" ht="25.5">
      <c r="A48" s="23">
        <f t="shared" si="2"/>
        <v>37</v>
      </c>
      <c r="B48" s="33" t="s">
        <v>298</v>
      </c>
      <c r="C48" s="31" t="s">
        <v>262</v>
      </c>
      <c r="D48" s="31" t="s">
        <v>297</v>
      </c>
      <c r="E48" s="31" t="s">
        <v>488</v>
      </c>
      <c r="F48" s="34">
        <f t="shared" si="3"/>
        <v>1596.5</v>
      </c>
      <c r="G48" s="72">
        <f>G49</f>
        <v>0</v>
      </c>
      <c r="H48" s="60">
        <v>5572.5</v>
      </c>
      <c r="I48" s="54">
        <v>1596.5</v>
      </c>
      <c r="J48" s="63">
        <f t="shared" si="1"/>
        <v>-3976</v>
      </c>
    </row>
    <row r="49" spans="1:10" s="10" customFormat="1" ht="12.75">
      <c r="A49" s="23">
        <f t="shared" si="2"/>
        <v>38</v>
      </c>
      <c r="B49" s="33" t="s">
        <v>563</v>
      </c>
      <c r="C49" s="31" t="s">
        <v>262</v>
      </c>
      <c r="D49" s="31" t="s">
        <v>299</v>
      </c>
      <c r="E49" s="31" t="s">
        <v>488</v>
      </c>
      <c r="F49" s="34">
        <f t="shared" si="3"/>
        <v>1596.5</v>
      </c>
      <c r="G49" s="72">
        <f>G51+G53</f>
        <v>0</v>
      </c>
      <c r="H49" s="60">
        <v>5572.5</v>
      </c>
      <c r="I49" s="54">
        <v>1596.5</v>
      </c>
      <c r="J49" s="63">
        <f t="shared" si="1"/>
        <v>-3976</v>
      </c>
    </row>
    <row r="50" spans="1:10" s="10" customFormat="1" ht="25.5">
      <c r="A50" s="23">
        <f t="shared" si="2"/>
        <v>39</v>
      </c>
      <c r="B50" s="33" t="s">
        <v>302</v>
      </c>
      <c r="C50" s="31" t="s">
        <v>262</v>
      </c>
      <c r="D50" s="31" t="s">
        <v>300</v>
      </c>
      <c r="E50" s="31" t="s">
        <v>488</v>
      </c>
      <c r="F50" s="34">
        <f t="shared" si="3"/>
        <v>1496.5</v>
      </c>
      <c r="G50" s="72">
        <f>G51</f>
        <v>0</v>
      </c>
      <c r="H50" s="60">
        <v>1496.5</v>
      </c>
      <c r="I50" s="54">
        <v>1496.5</v>
      </c>
      <c r="J50" s="56">
        <f t="shared" si="1"/>
        <v>0</v>
      </c>
    </row>
    <row r="51" spans="1:10" s="10" customFormat="1" ht="12.75">
      <c r="A51" s="23">
        <f t="shared" si="2"/>
        <v>40</v>
      </c>
      <c r="B51" s="33" t="s">
        <v>446</v>
      </c>
      <c r="C51" s="31" t="s">
        <v>262</v>
      </c>
      <c r="D51" s="31" t="s">
        <v>300</v>
      </c>
      <c r="E51" s="31" t="s">
        <v>437</v>
      </c>
      <c r="F51" s="34">
        <f t="shared" si="3"/>
        <v>1496.5</v>
      </c>
      <c r="G51" s="72"/>
      <c r="H51" s="60">
        <v>1496.5</v>
      </c>
      <c r="I51" s="54">
        <v>1496.5</v>
      </c>
      <c r="J51" s="56">
        <f t="shared" si="1"/>
        <v>0</v>
      </c>
    </row>
    <row r="52" spans="1:10" s="10" customFormat="1" ht="38.25">
      <c r="A52" s="23">
        <f t="shared" si="2"/>
        <v>41</v>
      </c>
      <c r="B52" s="33" t="s">
        <v>124</v>
      </c>
      <c r="C52" s="31" t="s">
        <v>262</v>
      </c>
      <c r="D52" s="31" t="s">
        <v>123</v>
      </c>
      <c r="E52" s="31" t="s">
        <v>488</v>
      </c>
      <c r="F52" s="34">
        <f t="shared" si="3"/>
        <v>100</v>
      </c>
      <c r="G52" s="72">
        <f>SUM(G53)</f>
        <v>0</v>
      </c>
      <c r="H52" s="60">
        <v>100</v>
      </c>
      <c r="I52" s="54">
        <v>100</v>
      </c>
      <c r="J52" s="56"/>
    </row>
    <row r="53" spans="1:10" s="10" customFormat="1" ht="12.75">
      <c r="A53" s="23">
        <f t="shared" si="2"/>
        <v>42</v>
      </c>
      <c r="B53" s="33" t="s">
        <v>420</v>
      </c>
      <c r="C53" s="31" t="s">
        <v>262</v>
      </c>
      <c r="D53" s="31" t="s">
        <v>123</v>
      </c>
      <c r="E53" s="31" t="s">
        <v>362</v>
      </c>
      <c r="F53" s="34">
        <f t="shared" si="3"/>
        <v>100</v>
      </c>
      <c r="G53" s="72"/>
      <c r="H53" s="60">
        <v>100</v>
      </c>
      <c r="I53" s="54">
        <v>100</v>
      </c>
      <c r="J53" s="56"/>
    </row>
    <row r="54" spans="1:10" s="10" customFormat="1" ht="12.75">
      <c r="A54" s="23">
        <f t="shared" si="2"/>
        <v>43</v>
      </c>
      <c r="B54" s="102" t="s">
        <v>423</v>
      </c>
      <c r="C54" s="103" t="s">
        <v>262</v>
      </c>
      <c r="D54" s="103" t="s">
        <v>129</v>
      </c>
      <c r="E54" s="103" t="s">
        <v>488</v>
      </c>
      <c r="F54" s="34">
        <f t="shared" si="3"/>
        <v>4020.46</v>
      </c>
      <c r="G54" s="72">
        <f>G56</f>
        <v>44.46</v>
      </c>
      <c r="H54" s="60">
        <v>3976</v>
      </c>
      <c r="I54" s="54">
        <v>3976</v>
      </c>
      <c r="J54" s="56"/>
    </row>
    <row r="55" spans="1:10" s="10" customFormat="1" ht="12.75">
      <c r="A55" s="23">
        <f>SUM(A54+1)</f>
        <v>44</v>
      </c>
      <c r="B55" s="102" t="s">
        <v>130</v>
      </c>
      <c r="C55" s="103" t="s">
        <v>262</v>
      </c>
      <c r="D55" s="103" t="s">
        <v>128</v>
      </c>
      <c r="E55" s="103" t="s">
        <v>488</v>
      </c>
      <c r="F55" s="34">
        <f t="shared" si="3"/>
        <v>4020.46</v>
      </c>
      <c r="G55" s="72">
        <f>G56</f>
        <v>44.46</v>
      </c>
      <c r="H55" s="60">
        <v>3976</v>
      </c>
      <c r="I55" s="54">
        <v>3976</v>
      </c>
      <c r="J55" s="56"/>
    </row>
    <row r="56" spans="1:10" s="10" customFormat="1" ht="12.75">
      <c r="A56" s="23">
        <f t="shared" si="2"/>
        <v>45</v>
      </c>
      <c r="B56" s="102" t="s">
        <v>127</v>
      </c>
      <c r="C56" s="103" t="s">
        <v>262</v>
      </c>
      <c r="D56" s="103" t="s">
        <v>128</v>
      </c>
      <c r="E56" s="103" t="s">
        <v>141</v>
      </c>
      <c r="F56" s="34">
        <f t="shared" si="3"/>
        <v>4020.46</v>
      </c>
      <c r="G56" s="72">
        <v>44.46</v>
      </c>
      <c r="H56" s="60">
        <v>3976</v>
      </c>
      <c r="I56" s="54">
        <v>3976</v>
      </c>
      <c r="J56" s="56"/>
    </row>
    <row r="57" spans="1:10" ht="12.75">
      <c r="A57" s="23">
        <f t="shared" si="2"/>
        <v>46</v>
      </c>
      <c r="B57" s="33" t="s">
        <v>458</v>
      </c>
      <c r="C57" s="31" t="s">
        <v>262</v>
      </c>
      <c r="D57" s="31" t="s">
        <v>189</v>
      </c>
      <c r="E57" s="31" t="s">
        <v>488</v>
      </c>
      <c r="F57" s="34">
        <f t="shared" si="3"/>
        <v>192</v>
      </c>
      <c r="G57" s="72"/>
      <c r="H57" s="60">
        <v>192</v>
      </c>
      <c r="I57" s="54">
        <v>192</v>
      </c>
      <c r="J57" s="56">
        <f t="shared" si="1"/>
        <v>0</v>
      </c>
    </row>
    <row r="58" spans="1:10" ht="76.5">
      <c r="A58" s="23">
        <f t="shared" si="2"/>
        <v>47</v>
      </c>
      <c r="B58" s="53" t="s">
        <v>564</v>
      </c>
      <c r="C58" s="31" t="s">
        <v>262</v>
      </c>
      <c r="D58" s="31" t="s">
        <v>408</v>
      </c>
      <c r="E58" s="31" t="s">
        <v>488</v>
      </c>
      <c r="F58" s="34">
        <f t="shared" si="3"/>
        <v>192</v>
      </c>
      <c r="G58" s="72"/>
      <c r="H58" s="60">
        <v>192</v>
      </c>
      <c r="I58" s="54">
        <v>192</v>
      </c>
      <c r="J58" s="56"/>
    </row>
    <row r="59" spans="1:10" ht="38.25">
      <c r="A59" s="23">
        <f t="shared" si="2"/>
        <v>48</v>
      </c>
      <c r="B59" s="33" t="s">
        <v>537</v>
      </c>
      <c r="C59" s="31" t="s">
        <v>262</v>
      </c>
      <c r="D59" s="31" t="s">
        <v>210</v>
      </c>
      <c r="E59" s="31" t="s">
        <v>488</v>
      </c>
      <c r="F59" s="34">
        <f t="shared" si="3"/>
        <v>192</v>
      </c>
      <c r="G59" s="72"/>
      <c r="H59" s="60">
        <v>192</v>
      </c>
      <c r="I59" s="54">
        <v>192</v>
      </c>
      <c r="J59" s="56">
        <f t="shared" si="1"/>
        <v>0</v>
      </c>
    </row>
    <row r="60" spans="1:10" s="10" customFormat="1" ht="12.75">
      <c r="A60" s="23">
        <f t="shared" si="2"/>
        <v>49</v>
      </c>
      <c r="B60" s="33" t="s">
        <v>446</v>
      </c>
      <c r="C60" s="31" t="s">
        <v>262</v>
      </c>
      <c r="D60" s="31" t="s">
        <v>210</v>
      </c>
      <c r="E60" s="31" t="s">
        <v>437</v>
      </c>
      <c r="F60" s="34">
        <f t="shared" si="3"/>
        <v>192</v>
      </c>
      <c r="G60" s="71"/>
      <c r="H60" s="60">
        <v>192</v>
      </c>
      <c r="I60" s="54">
        <v>192</v>
      </c>
      <c r="J60" s="56">
        <f t="shared" si="1"/>
        <v>0</v>
      </c>
    </row>
    <row r="61" spans="1:10" ht="12.75">
      <c r="A61" s="23">
        <f t="shared" si="2"/>
        <v>50</v>
      </c>
      <c r="B61" s="33" t="s">
        <v>463</v>
      </c>
      <c r="C61" s="31" t="s">
        <v>262</v>
      </c>
      <c r="D61" s="31" t="s">
        <v>484</v>
      </c>
      <c r="E61" s="31" t="s">
        <v>488</v>
      </c>
      <c r="F61" s="34">
        <f t="shared" si="3"/>
        <v>933</v>
      </c>
      <c r="G61" s="72">
        <f>SUM(G63)</f>
        <v>38</v>
      </c>
      <c r="H61" s="60">
        <v>895</v>
      </c>
      <c r="I61" s="54">
        <v>895</v>
      </c>
      <c r="J61" s="56">
        <f t="shared" si="1"/>
        <v>0</v>
      </c>
    </row>
    <row r="62" spans="1:10" ht="25.5">
      <c r="A62" s="23">
        <f t="shared" si="2"/>
        <v>51</v>
      </c>
      <c r="B62" s="33" t="s">
        <v>627</v>
      </c>
      <c r="C62" s="31" t="s">
        <v>262</v>
      </c>
      <c r="D62" s="31" t="s">
        <v>512</v>
      </c>
      <c r="E62" s="31" t="s">
        <v>488</v>
      </c>
      <c r="F62" s="34">
        <f t="shared" si="3"/>
        <v>933</v>
      </c>
      <c r="G62" s="72">
        <f>SUM(G63)</f>
        <v>38</v>
      </c>
      <c r="H62" s="60">
        <v>895</v>
      </c>
      <c r="I62" s="54">
        <v>895</v>
      </c>
      <c r="J62" s="56">
        <f t="shared" si="1"/>
        <v>0</v>
      </c>
    </row>
    <row r="63" spans="1:10" ht="12.75">
      <c r="A63" s="23">
        <f t="shared" si="2"/>
        <v>52</v>
      </c>
      <c r="B63" s="33" t="s">
        <v>539</v>
      </c>
      <c r="C63" s="31" t="s">
        <v>262</v>
      </c>
      <c r="D63" s="31" t="s">
        <v>512</v>
      </c>
      <c r="E63" s="31" t="s">
        <v>260</v>
      </c>
      <c r="F63" s="34">
        <f t="shared" si="3"/>
        <v>933</v>
      </c>
      <c r="G63" s="72">
        <v>38</v>
      </c>
      <c r="H63" s="60">
        <v>895</v>
      </c>
      <c r="I63" s="54">
        <v>895</v>
      </c>
      <c r="J63" s="56">
        <f t="shared" si="1"/>
        <v>0</v>
      </c>
    </row>
    <row r="64" spans="1:10" s="10" customFormat="1" ht="25.5">
      <c r="A64" s="23">
        <f t="shared" si="2"/>
        <v>53</v>
      </c>
      <c r="B64" s="35" t="s">
        <v>464</v>
      </c>
      <c r="C64" s="36" t="s">
        <v>365</v>
      </c>
      <c r="D64" s="36" t="s">
        <v>279</v>
      </c>
      <c r="E64" s="36" t="s">
        <v>488</v>
      </c>
      <c r="F64" s="37">
        <f t="shared" si="3"/>
        <v>551</v>
      </c>
      <c r="G64" s="71">
        <f>SUM(G72+G68)</f>
        <v>0</v>
      </c>
      <c r="H64" s="60">
        <v>551</v>
      </c>
      <c r="I64" s="54">
        <v>551</v>
      </c>
      <c r="J64" s="56">
        <f t="shared" si="1"/>
        <v>0</v>
      </c>
    </row>
    <row r="65" spans="1:10" s="10" customFormat="1" ht="12.75">
      <c r="A65" s="23">
        <f t="shared" si="2"/>
        <v>54</v>
      </c>
      <c r="B65" s="33" t="s">
        <v>465</v>
      </c>
      <c r="C65" s="31" t="s">
        <v>366</v>
      </c>
      <c r="D65" s="31" t="s">
        <v>279</v>
      </c>
      <c r="E65" s="31" t="s">
        <v>488</v>
      </c>
      <c r="F65" s="34">
        <f t="shared" si="3"/>
        <v>350</v>
      </c>
      <c r="G65" s="71"/>
      <c r="H65" s="60">
        <v>350</v>
      </c>
      <c r="I65" s="54">
        <v>350</v>
      </c>
      <c r="J65" s="56">
        <f t="shared" si="1"/>
        <v>0</v>
      </c>
    </row>
    <row r="66" spans="1:10" ht="12.75">
      <c r="A66" s="23">
        <f t="shared" si="2"/>
        <v>55</v>
      </c>
      <c r="B66" s="33" t="s">
        <v>463</v>
      </c>
      <c r="C66" s="31" t="s">
        <v>366</v>
      </c>
      <c r="D66" s="31" t="s">
        <v>484</v>
      </c>
      <c r="E66" s="31" t="s">
        <v>488</v>
      </c>
      <c r="F66" s="34">
        <f t="shared" si="3"/>
        <v>350</v>
      </c>
      <c r="G66" s="72"/>
      <c r="H66" s="60">
        <v>350</v>
      </c>
      <c r="I66" s="54">
        <v>350</v>
      </c>
      <c r="J66" s="56">
        <f t="shared" si="1"/>
        <v>0</v>
      </c>
    </row>
    <row r="67" spans="1:10" ht="38.25">
      <c r="A67" s="23">
        <f t="shared" si="2"/>
        <v>56</v>
      </c>
      <c r="B67" s="33" t="s">
        <v>628</v>
      </c>
      <c r="C67" s="31" t="s">
        <v>366</v>
      </c>
      <c r="D67" s="31" t="s">
        <v>504</v>
      </c>
      <c r="E67" s="31" t="s">
        <v>488</v>
      </c>
      <c r="F67" s="34">
        <f t="shared" si="3"/>
        <v>350</v>
      </c>
      <c r="G67" s="72"/>
      <c r="H67" s="60">
        <v>350</v>
      </c>
      <c r="I67" s="54">
        <v>350</v>
      </c>
      <c r="J67" s="56">
        <f t="shared" si="1"/>
        <v>0</v>
      </c>
    </row>
    <row r="68" spans="1:10" ht="12.75">
      <c r="A68" s="23">
        <f t="shared" si="2"/>
        <v>57</v>
      </c>
      <c r="B68" s="33" t="s">
        <v>539</v>
      </c>
      <c r="C68" s="31" t="s">
        <v>366</v>
      </c>
      <c r="D68" s="31" t="s">
        <v>504</v>
      </c>
      <c r="E68" s="31" t="s">
        <v>260</v>
      </c>
      <c r="F68" s="34">
        <f t="shared" si="3"/>
        <v>350</v>
      </c>
      <c r="G68" s="72"/>
      <c r="H68" s="60">
        <v>350</v>
      </c>
      <c r="I68" s="54">
        <v>350</v>
      </c>
      <c r="J68" s="56">
        <f t="shared" si="1"/>
        <v>0</v>
      </c>
    </row>
    <row r="69" spans="1:10" ht="25.5">
      <c r="A69" s="23">
        <f t="shared" si="2"/>
        <v>58</v>
      </c>
      <c r="B69" s="33" t="s">
        <v>466</v>
      </c>
      <c r="C69" s="31" t="s">
        <v>367</v>
      </c>
      <c r="D69" s="31" t="s">
        <v>279</v>
      </c>
      <c r="E69" s="31" t="s">
        <v>488</v>
      </c>
      <c r="F69" s="34">
        <f t="shared" si="3"/>
        <v>201</v>
      </c>
      <c r="G69" s="72">
        <f>SUM(G72)</f>
        <v>0</v>
      </c>
      <c r="H69" s="60">
        <v>201</v>
      </c>
      <c r="I69" s="54">
        <v>201</v>
      </c>
      <c r="J69" s="56">
        <f t="shared" si="1"/>
        <v>0</v>
      </c>
    </row>
    <row r="70" spans="1:10" ht="25.5">
      <c r="A70" s="23">
        <f t="shared" si="2"/>
        <v>59</v>
      </c>
      <c r="B70" s="33" t="s">
        <v>467</v>
      </c>
      <c r="C70" s="31" t="s">
        <v>367</v>
      </c>
      <c r="D70" s="31" t="s">
        <v>190</v>
      </c>
      <c r="E70" s="31" t="s">
        <v>488</v>
      </c>
      <c r="F70" s="34">
        <f t="shared" si="3"/>
        <v>201</v>
      </c>
      <c r="G70" s="72">
        <f>SUM(G72)</f>
        <v>0</v>
      </c>
      <c r="H70" s="60">
        <v>201</v>
      </c>
      <c r="I70" s="54">
        <v>201</v>
      </c>
      <c r="J70" s="56">
        <f t="shared" si="1"/>
        <v>0</v>
      </c>
    </row>
    <row r="71" spans="1:10" ht="25.5">
      <c r="A71" s="23">
        <f t="shared" si="2"/>
        <v>60</v>
      </c>
      <c r="B71" s="33" t="s">
        <v>191</v>
      </c>
      <c r="C71" s="31" t="s">
        <v>367</v>
      </c>
      <c r="D71" s="31" t="s">
        <v>368</v>
      </c>
      <c r="E71" s="31" t="s">
        <v>488</v>
      </c>
      <c r="F71" s="34">
        <f t="shared" si="3"/>
        <v>201</v>
      </c>
      <c r="G71" s="72">
        <f>SUM(G72)</f>
        <v>0</v>
      </c>
      <c r="H71" s="60">
        <v>201</v>
      </c>
      <c r="I71" s="54">
        <v>201</v>
      </c>
      <c r="J71" s="56">
        <f t="shared" si="1"/>
        <v>0</v>
      </c>
    </row>
    <row r="72" spans="1:10" ht="12.75">
      <c r="A72" s="23">
        <f t="shared" si="2"/>
        <v>61</v>
      </c>
      <c r="B72" s="33" t="s">
        <v>446</v>
      </c>
      <c r="C72" s="31" t="s">
        <v>367</v>
      </c>
      <c r="D72" s="31" t="s">
        <v>368</v>
      </c>
      <c r="E72" s="31" t="s">
        <v>437</v>
      </c>
      <c r="F72" s="34">
        <f t="shared" si="3"/>
        <v>201</v>
      </c>
      <c r="G72" s="72"/>
      <c r="H72" s="60">
        <v>201</v>
      </c>
      <c r="I72" s="54">
        <v>201</v>
      </c>
      <c r="J72" s="56">
        <f t="shared" si="1"/>
        <v>0</v>
      </c>
    </row>
    <row r="73" spans="1:10" ht="12.75">
      <c r="A73" s="23">
        <f t="shared" si="2"/>
        <v>62</v>
      </c>
      <c r="B73" s="35" t="s">
        <v>468</v>
      </c>
      <c r="C73" s="36" t="s">
        <v>369</v>
      </c>
      <c r="D73" s="36" t="s">
        <v>279</v>
      </c>
      <c r="E73" s="36" t="s">
        <v>488</v>
      </c>
      <c r="F73" s="37">
        <f t="shared" si="3"/>
        <v>21566.7</v>
      </c>
      <c r="G73" s="72">
        <f>SUM(G74+G81+G85+G90+G98)</f>
        <v>-5948</v>
      </c>
      <c r="H73" s="60">
        <v>27514.7</v>
      </c>
      <c r="I73" s="54">
        <v>27514.7</v>
      </c>
      <c r="J73" s="56">
        <f t="shared" si="1"/>
        <v>0</v>
      </c>
    </row>
    <row r="74" spans="1:10" ht="12.75">
      <c r="A74" s="23">
        <f t="shared" si="2"/>
        <v>63</v>
      </c>
      <c r="B74" s="33" t="s">
        <v>469</v>
      </c>
      <c r="C74" s="31" t="s">
        <v>370</v>
      </c>
      <c r="D74" s="31" t="s">
        <v>279</v>
      </c>
      <c r="E74" s="31" t="s">
        <v>488</v>
      </c>
      <c r="F74" s="34">
        <f t="shared" si="3"/>
        <v>460</v>
      </c>
      <c r="G74" s="72"/>
      <c r="H74" s="60">
        <v>460</v>
      </c>
      <c r="I74" s="54">
        <v>460</v>
      </c>
      <c r="J74" s="56">
        <f t="shared" si="1"/>
        <v>0</v>
      </c>
    </row>
    <row r="75" spans="1:10" ht="12.75">
      <c r="A75" s="23">
        <f t="shared" si="2"/>
        <v>64</v>
      </c>
      <c r="B75" s="33" t="s">
        <v>463</v>
      </c>
      <c r="C75" s="31" t="s">
        <v>370</v>
      </c>
      <c r="D75" s="31" t="s">
        <v>484</v>
      </c>
      <c r="E75" s="31" t="s">
        <v>488</v>
      </c>
      <c r="F75" s="34">
        <f t="shared" si="3"/>
        <v>460</v>
      </c>
      <c r="G75" s="72"/>
      <c r="H75" s="60">
        <v>460</v>
      </c>
      <c r="I75" s="54">
        <v>460</v>
      </c>
      <c r="J75" s="56">
        <f t="shared" si="1"/>
        <v>0</v>
      </c>
    </row>
    <row r="76" spans="1:10" ht="38.25">
      <c r="A76" s="23">
        <f t="shared" si="2"/>
        <v>65</v>
      </c>
      <c r="B76" s="33" t="s">
        <v>470</v>
      </c>
      <c r="C76" s="31" t="s">
        <v>370</v>
      </c>
      <c r="D76" s="31" t="s">
        <v>496</v>
      </c>
      <c r="E76" s="31" t="s">
        <v>488</v>
      </c>
      <c r="F76" s="34">
        <f aca="true" t="shared" si="4" ref="F76:F107">SUM(I76+G76)</f>
        <v>360</v>
      </c>
      <c r="G76" s="72"/>
      <c r="H76" s="60">
        <v>360</v>
      </c>
      <c r="I76" s="54">
        <v>360</v>
      </c>
      <c r="J76" s="56">
        <f t="shared" si="1"/>
        <v>0</v>
      </c>
    </row>
    <row r="77" spans="1:10" ht="12.75">
      <c r="A77" s="23">
        <f t="shared" si="2"/>
        <v>66</v>
      </c>
      <c r="B77" s="33" t="s">
        <v>539</v>
      </c>
      <c r="C77" s="31" t="s">
        <v>370</v>
      </c>
      <c r="D77" s="31" t="s">
        <v>496</v>
      </c>
      <c r="E77" s="31" t="s">
        <v>260</v>
      </c>
      <c r="F77" s="34">
        <f t="shared" si="4"/>
        <v>360</v>
      </c>
      <c r="G77" s="72"/>
      <c r="H77" s="60">
        <v>360</v>
      </c>
      <c r="I77" s="54">
        <v>360</v>
      </c>
      <c r="J77" s="56">
        <f t="shared" si="1"/>
        <v>0</v>
      </c>
    </row>
    <row r="78" spans="1:10" ht="38.25">
      <c r="A78" s="23">
        <f t="shared" si="2"/>
        <v>67</v>
      </c>
      <c r="B78" s="33" t="s">
        <v>471</v>
      </c>
      <c r="C78" s="31" t="s">
        <v>370</v>
      </c>
      <c r="D78" s="31" t="s">
        <v>502</v>
      </c>
      <c r="E78" s="31" t="s">
        <v>488</v>
      </c>
      <c r="F78" s="34">
        <f t="shared" si="4"/>
        <v>100</v>
      </c>
      <c r="G78" s="72"/>
      <c r="H78" s="60">
        <v>100</v>
      </c>
      <c r="I78" s="54">
        <v>100</v>
      </c>
      <c r="J78" s="56">
        <f t="shared" si="1"/>
        <v>0</v>
      </c>
    </row>
    <row r="79" spans="1:10" ht="12.75">
      <c r="A79" s="23">
        <f t="shared" si="2"/>
        <v>68</v>
      </c>
      <c r="B79" s="33" t="s">
        <v>539</v>
      </c>
      <c r="C79" s="31" t="s">
        <v>370</v>
      </c>
      <c r="D79" s="31" t="s">
        <v>502</v>
      </c>
      <c r="E79" s="31" t="s">
        <v>260</v>
      </c>
      <c r="F79" s="34">
        <f t="shared" si="4"/>
        <v>100</v>
      </c>
      <c r="G79" s="72"/>
      <c r="H79" s="60">
        <v>100</v>
      </c>
      <c r="I79" s="54">
        <v>100</v>
      </c>
      <c r="J79" s="56">
        <f t="shared" si="1"/>
        <v>0</v>
      </c>
    </row>
    <row r="80" spans="1:10" s="10" customFormat="1" ht="12.75">
      <c r="A80" s="23">
        <f t="shared" si="2"/>
        <v>69</v>
      </c>
      <c r="B80" s="33" t="s">
        <v>472</v>
      </c>
      <c r="C80" s="31" t="s">
        <v>212</v>
      </c>
      <c r="D80" s="31" t="s">
        <v>279</v>
      </c>
      <c r="E80" s="31" t="s">
        <v>488</v>
      </c>
      <c r="F80" s="34">
        <f t="shared" si="4"/>
        <v>1302</v>
      </c>
      <c r="G80" s="71">
        <f>SUM(G83:G84)</f>
        <v>0</v>
      </c>
      <c r="H80" s="60">
        <v>1302</v>
      </c>
      <c r="I80" s="54">
        <v>1302</v>
      </c>
      <c r="J80" s="56">
        <f t="shared" si="1"/>
        <v>0</v>
      </c>
    </row>
    <row r="81" spans="1:10" s="10" customFormat="1" ht="12.75">
      <c r="A81" s="23">
        <f aca="true" t="shared" si="5" ref="A81:A100">A80+1</f>
        <v>70</v>
      </c>
      <c r="B81" s="33" t="s">
        <v>122</v>
      </c>
      <c r="C81" s="57" t="s">
        <v>212</v>
      </c>
      <c r="D81" s="57" t="s">
        <v>235</v>
      </c>
      <c r="E81" s="57" t="s">
        <v>488</v>
      </c>
      <c r="F81" s="34">
        <f t="shared" si="4"/>
        <v>1302</v>
      </c>
      <c r="G81" s="101">
        <f>SUM(G83:G84)</f>
        <v>0</v>
      </c>
      <c r="H81" s="60">
        <v>1302</v>
      </c>
      <c r="I81" s="54">
        <v>1302</v>
      </c>
      <c r="J81" s="56">
        <f t="shared" si="1"/>
        <v>0</v>
      </c>
    </row>
    <row r="82" spans="1:10" ht="12.75">
      <c r="A82" s="23">
        <f t="shared" si="5"/>
        <v>71</v>
      </c>
      <c r="B82" s="33" t="s">
        <v>473</v>
      </c>
      <c r="C82" s="31" t="s">
        <v>212</v>
      </c>
      <c r="D82" s="31" t="s">
        <v>213</v>
      </c>
      <c r="E82" s="31" t="s">
        <v>488</v>
      </c>
      <c r="F82" s="34">
        <f t="shared" si="4"/>
        <v>1302</v>
      </c>
      <c r="G82" s="72">
        <f>SUM(G83:G84)</f>
        <v>0</v>
      </c>
      <c r="H82" s="60">
        <v>1302</v>
      </c>
      <c r="I82" s="54">
        <v>1302</v>
      </c>
      <c r="J82" s="56">
        <f t="shared" si="1"/>
        <v>0</v>
      </c>
    </row>
    <row r="83" spans="1:10" ht="12.75">
      <c r="A83" s="23">
        <f t="shared" si="5"/>
        <v>72</v>
      </c>
      <c r="B83" s="33" t="s">
        <v>548</v>
      </c>
      <c r="C83" s="31" t="s">
        <v>212</v>
      </c>
      <c r="D83" s="31" t="s">
        <v>213</v>
      </c>
      <c r="E83" s="31" t="s">
        <v>134</v>
      </c>
      <c r="F83" s="34">
        <f t="shared" si="4"/>
        <v>1299.6371</v>
      </c>
      <c r="G83" s="72"/>
      <c r="H83" s="60">
        <v>1299.64</v>
      </c>
      <c r="I83" s="54">
        <v>1299.6371</v>
      </c>
      <c r="J83" s="56">
        <f t="shared" si="1"/>
        <v>-0.002900000000181535</v>
      </c>
    </row>
    <row r="84" spans="1:10" ht="12.75">
      <c r="A84" s="23">
        <f t="shared" si="5"/>
        <v>73</v>
      </c>
      <c r="B84" s="33" t="s">
        <v>403</v>
      </c>
      <c r="C84" s="31" t="s">
        <v>212</v>
      </c>
      <c r="D84" s="31" t="s">
        <v>213</v>
      </c>
      <c r="E84" s="31" t="s">
        <v>437</v>
      </c>
      <c r="F84" s="34">
        <f t="shared" si="4"/>
        <v>2.3629</v>
      </c>
      <c r="G84" s="72"/>
      <c r="H84" s="60">
        <v>2.36</v>
      </c>
      <c r="I84" s="54">
        <v>2.3629</v>
      </c>
      <c r="J84" s="56"/>
    </row>
    <row r="85" spans="1:10" ht="12.75">
      <c r="A85" s="23">
        <f t="shared" si="5"/>
        <v>74</v>
      </c>
      <c r="B85" s="33" t="s">
        <v>474</v>
      </c>
      <c r="C85" s="31" t="s">
        <v>214</v>
      </c>
      <c r="D85" s="31" t="s">
        <v>279</v>
      </c>
      <c r="E85" s="31" t="s">
        <v>488</v>
      </c>
      <c r="F85" s="34">
        <f t="shared" si="4"/>
        <v>2132</v>
      </c>
      <c r="G85" s="72"/>
      <c r="H85" s="60">
        <v>2132</v>
      </c>
      <c r="I85" s="54">
        <v>2132</v>
      </c>
      <c r="J85" s="56">
        <f t="shared" si="1"/>
        <v>0</v>
      </c>
    </row>
    <row r="86" spans="1:10" ht="12.75">
      <c r="A86" s="23">
        <f t="shared" si="5"/>
        <v>75</v>
      </c>
      <c r="B86" s="33" t="s">
        <v>475</v>
      </c>
      <c r="C86" s="31" t="s">
        <v>214</v>
      </c>
      <c r="D86" s="31" t="s">
        <v>215</v>
      </c>
      <c r="E86" s="31" t="s">
        <v>488</v>
      </c>
      <c r="F86" s="34">
        <f t="shared" si="4"/>
        <v>2132</v>
      </c>
      <c r="G86" s="72"/>
      <c r="H86" s="60">
        <v>2132</v>
      </c>
      <c r="I86" s="54">
        <v>2132</v>
      </c>
      <c r="J86" s="56">
        <f t="shared" si="1"/>
        <v>0</v>
      </c>
    </row>
    <row r="87" spans="1:10" ht="12.75">
      <c r="A87" s="23">
        <f t="shared" si="5"/>
        <v>76</v>
      </c>
      <c r="B87" s="33" t="s">
        <v>629</v>
      </c>
      <c r="C87" s="31" t="s">
        <v>214</v>
      </c>
      <c r="D87" s="31" t="s">
        <v>412</v>
      </c>
      <c r="E87" s="31" t="s">
        <v>488</v>
      </c>
      <c r="F87" s="34">
        <f t="shared" si="4"/>
        <v>2132</v>
      </c>
      <c r="G87" s="72"/>
      <c r="H87" s="60">
        <v>2132</v>
      </c>
      <c r="I87" s="54">
        <v>2132</v>
      </c>
      <c r="J87" s="56">
        <f t="shared" si="1"/>
        <v>0</v>
      </c>
    </row>
    <row r="88" spans="1:10" ht="12.75">
      <c r="A88" s="23">
        <f t="shared" si="5"/>
        <v>77</v>
      </c>
      <c r="B88" s="33" t="s">
        <v>551</v>
      </c>
      <c r="C88" s="31" t="s">
        <v>214</v>
      </c>
      <c r="D88" s="31" t="s">
        <v>216</v>
      </c>
      <c r="E88" s="31" t="s">
        <v>488</v>
      </c>
      <c r="F88" s="34">
        <f t="shared" si="4"/>
        <v>2132</v>
      </c>
      <c r="G88" s="72"/>
      <c r="H88" s="60">
        <v>2132</v>
      </c>
      <c r="I88" s="54">
        <v>2132</v>
      </c>
      <c r="J88" s="56">
        <f aca="true" t="shared" si="6" ref="J88:J149">SUM(I88-H88)</f>
        <v>0</v>
      </c>
    </row>
    <row r="89" spans="1:10" ht="12.75">
      <c r="A89" s="23">
        <f t="shared" si="5"/>
        <v>78</v>
      </c>
      <c r="B89" s="33" t="s">
        <v>446</v>
      </c>
      <c r="C89" s="31" t="s">
        <v>214</v>
      </c>
      <c r="D89" s="31" t="s">
        <v>216</v>
      </c>
      <c r="E89" s="31" t="s">
        <v>437</v>
      </c>
      <c r="F89" s="34">
        <f t="shared" si="4"/>
        <v>2132</v>
      </c>
      <c r="G89" s="72"/>
      <c r="H89" s="60">
        <v>2132</v>
      </c>
      <c r="I89" s="54">
        <v>2132</v>
      </c>
      <c r="J89" s="56">
        <f t="shared" si="6"/>
        <v>0</v>
      </c>
    </row>
    <row r="90" spans="1:10" ht="12.75">
      <c r="A90" s="23">
        <f t="shared" si="5"/>
        <v>79</v>
      </c>
      <c r="B90" s="33" t="s">
        <v>335</v>
      </c>
      <c r="C90" s="31" t="s">
        <v>553</v>
      </c>
      <c r="D90" s="31" t="s">
        <v>279</v>
      </c>
      <c r="E90" s="31" t="s">
        <v>488</v>
      </c>
      <c r="F90" s="34">
        <f t="shared" si="4"/>
        <v>126.7</v>
      </c>
      <c r="G90" s="72"/>
      <c r="H90" s="60">
        <v>126.7</v>
      </c>
      <c r="I90" s="54">
        <v>126.7</v>
      </c>
      <c r="J90" s="56">
        <f t="shared" si="6"/>
        <v>0</v>
      </c>
    </row>
    <row r="91" spans="1:10" ht="12.75">
      <c r="A91" s="23">
        <f t="shared" si="5"/>
        <v>80</v>
      </c>
      <c r="B91" s="33" t="s">
        <v>336</v>
      </c>
      <c r="C91" s="31" t="s">
        <v>553</v>
      </c>
      <c r="D91" s="31" t="s">
        <v>555</v>
      </c>
      <c r="E91" s="31" t="s">
        <v>488</v>
      </c>
      <c r="F91" s="34">
        <f t="shared" si="4"/>
        <v>48.7</v>
      </c>
      <c r="G91" s="72"/>
      <c r="H91" s="60">
        <v>48.7</v>
      </c>
      <c r="I91" s="54">
        <v>48.7</v>
      </c>
      <c r="J91" s="56">
        <f t="shared" si="6"/>
        <v>0</v>
      </c>
    </row>
    <row r="92" spans="1:10" ht="25.5">
      <c r="A92" s="23">
        <f t="shared" si="5"/>
        <v>81</v>
      </c>
      <c r="B92" s="33" t="s">
        <v>630</v>
      </c>
      <c r="C92" s="31" t="s">
        <v>553</v>
      </c>
      <c r="D92" s="31" t="s">
        <v>107</v>
      </c>
      <c r="E92" s="31" t="s">
        <v>488</v>
      </c>
      <c r="F92" s="34">
        <f t="shared" si="4"/>
        <v>48.7</v>
      </c>
      <c r="G92" s="72"/>
      <c r="H92" s="60">
        <v>48.7</v>
      </c>
      <c r="I92" s="54">
        <v>48.7</v>
      </c>
      <c r="J92" s="56">
        <f t="shared" si="6"/>
        <v>0</v>
      </c>
    </row>
    <row r="93" spans="1:10" ht="38.25">
      <c r="A93" s="23">
        <f t="shared" si="5"/>
        <v>82</v>
      </c>
      <c r="B93" s="33" t="s">
        <v>631</v>
      </c>
      <c r="C93" s="31" t="s">
        <v>553</v>
      </c>
      <c r="D93" s="31" t="s">
        <v>416</v>
      </c>
      <c r="E93" s="31" t="s">
        <v>488</v>
      </c>
      <c r="F93" s="34">
        <f t="shared" si="4"/>
        <v>48.7</v>
      </c>
      <c r="G93" s="72"/>
      <c r="H93" s="60">
        <v>48.7</v>
      </c>
      <c r="I93" s="54">
        <v>48.7</v>
      </c>
      <c r="J93" s="56">
        <f t="shared" si="6"/>
        <v>0</v>
      </c>
    </row>
    <row r="94" spans="1:10" ht="12.75">
      <c r="A94" s="23">
        <f t="shared" si="5"/>
        <v>83</v>
      </c>
      <c r="B94" s="33" t="s">
        <v>446</v>
      </c>
      <c r="C94" s="31" t="s">
        <v>553</v>
      </c>
      <c r="D94" s="31" t="s">
        <v>416</v>
      </c>
      <c r="E94" s="31" t="s">
        <v>437</v>
      </c>
      <c r="F94" s="34">
        <f t="shared" si="4"/>
        <v>48.7</v>
      </c>
      <c r="G94" s="72"/>
      <c r="H94" s="60">
        <v>48.7</v>
      </c>
      <c r="I94" s="54">
        <v>48.7</v>
      </c>
      <c r="J94" s="56">
        <f t="shared" si="6"/>
        <v>0</v>
      </c>
    </row>
    <row r="95" spans="1:10" ht="12.75">
      <c r="A95" s="23">
        <f t="shared" si="5"/>
        <v>84</v>
      </c>
      <c r="B95" s="33" t="s">
        <v>463</v>
      </c>
      <c r="C95" s="31" t="s">
        <v>553</v>
      </c>
      <c r="D95" s="31" t="s">
        <v>484</v>
      </c>
      <c r="E95" s="31" t="s">
        <v>488</v>
      </c>
      <c r="F95" s="34">
        <f t="shared" si="4"/>
        <v>78</v>
      </c>
      <c r="G95" s="72"/>
      <c r="H95" s="60">
        <v>78</v>
      </c>
      <c r="I95" s="54">
        <v>78</v>
      </c>
      <c r="J95" s="56">
        <f t="shared" si="6"/>
        <v>0</v>
      </c>
    </row>
    <row r="96" spans="1:10" ht="25.5">
      <c r="A96" s="23">
        <f t="shared" si="5"/>
        <v>85</v>
      </c>
      <c r="B96" s="33" t="s">
        <v>304</v>
      </c>
      <c r="C96" s="31" t="s">
        <v>553</v>
      </c>
      <c r="D96" s="31" t="s">
        <v>303</v>
      </c>
      <c r="E96" s="31" t="s">
        <v>488</v>
      </c>
      <c r="F96" s="34">
        <f t="shared" si="4"/>
        <v>78</v>
      </c>
      <c r="G96" s="72"/>
      <c r="H96" s="60">
        <v>78</v>
      </c>
      <c r="I96" s="54">
        <v>78</v>
      </c>
      <c r="J96" s="56">
        <f t="shared" si="6"/>
        <v>0</v>
      </c>
    </row>
    <row r="97" spans="1:10" ht="12.75">
      <c r="A97" s="23">
        <f t="shared" si="5"/>
        <v>86</v>
      </c>
      <c r="B97" s="33" t="s">
        <v>539</v>
      </c>
      <c r="C97" s="31" t="s">
        <v>553</v>
      </c>
      <c r="D97" s="31" t="s">
        <v>303</v>
      </c>
      <c r="E97" s="31" t="s">
        <v>260</v>
      </c>
      <c r="F97" s="34">
        <f t="shared" si="4"/>
        <v>78</v>
      </c>
      <c r="G97" s="72"/>
      <c r="H97" s="60">
        <v>78</v>
      </c>
      <c r="I97" s="54">
        <v>78</v>
      </c>
      <c r="J97" s="56">
        <f t="shared" si="6"/>
        <v>0</v>
      </c>
    </row>
    <row r="98" spans="1:10" ht="12.75">
      <c r="A98" s="23">
        <f t="shared" si="5"/>
        <v>87</v>
      </c>
      <c r="B98" s="33" t="s">
        <v>337</v>
      </c>
      <c r="C98" s="31" t="s">
        <v>371</v>
      </c>
      <c r="D98" s="31" t="s">
        <v>279</v>
      </c>
      <c r="E98" s="31" t="s">
        <v>488</v>
      </c>
      <c r="F98" s="34">
        <f t="shared" si="4"/>
        <v>17546</v>
      </c>
      <c r="G98" s="72">
        <f>SUM(G101+G107+G110+G112+G103)</f>
        <v>-5948</v>
      </c>
      <c r="H98" s="60">
        <v>23494</v>
      </c>
      <c r="I98" s="54">
        <v>23494</v>
      </c>
      <c r="J98" s="56">
        <f t="shared" si="6"/>
        <v>0</v>
      </c>
    </row>
    <row r="99" spans="1:10" ht="25.5">
      <c r="A99" s="23">
        <f t="shared" si="5"/>
        <v>88</v>
      </c>
      <c r="B99" s="33" t="s">
        <v>338</v>
      </c>
      <c r="C99" s="31" t="s">
        <v>371</v>
      </c>
      <c r="D99" s="31" t="s">
        <v>192</v>
      </c>
      <c r="E99" s="31" t="s">
        <v>488</v>
      </c>
      <c r="F99" s="34">
        <f t="shared" si="4"/>
        <v>8417</v>
      </c>
      <c r="G99" s="72">
        <f>G101+G103</f>
        <v>-5948</v>
      </c>
      <c r="H99" s="60">
        <v>14365</v>
      </c>
      <c r="I99" s="54">
        <v>14365</v>
      </c>
      <c r="J99" s="56">
        <f t="shared" si="6"/>
        <v>0</v>
      </c>
    </row>
    <row r="100" spans="1:10" s="10" customFormat="1" ht="11.25" customHeight="1">
      <c r="A100" s="23">
        <f t="shared" si="5"/>
        <v>89</v>
      </c>
      <c r="B100" s="33" t="s">
        <v>339</v>
      </c>
      <c r="C100" s="31" t="s">
        <v>371</v>
      </c>
      <c r="D100" s="31" t="s">
        <v>372</v>
      </c>
      <c r="E100" s="31" t="s">
        <v>488</v>
      </c>
      <c r="F100" s="34">
        <f t="shared" si="4"/>
        <v>8417</v>
      </c>
      <c r="G100" s="71">
        <f>G101+G103</f>
        <v>-5948</v>
      </c>
      <c r="H100" s="60">
        <v>14365</v>
      </c>
      <c r="I100" s="54">
        <v>14365</v>
      </c>
      <c r="J100" s="56">
        <f t="shared" si="6"/>
        <v>0</v>
      </c>
    </row>
    <row r="101" spans="1:10" s="10" customFormat="1" ht="12.75" hidden="1">
      <c r="A101" s="23"/>
      <c r="B101" s="33" t="s">
        <v>446</v>
      </c>
      <c r="C101" s="31" t="s">
        <v>371</v>
      </c>
      <c r="D101" s="31" t="s">
        <v>372</v>
      </c>
      <c r="E101" s="31" t="s">
        <v>437</v>
      </c>
      <c r="F101" s="34">
        <f t="shared" si="4"/>
        <v>0</v>
      </c>
      <c r="G101" s="71">
        <v>-8272</v>
      </c>
      <c r="H101" s="60">
        <v>8272</v>
      </c>
      <c r="I101" s="54">
        <v>8272</v>
      </c>
      <c r="J101" s="56">
        <f t="shared" si="6"/>
        <v>0</v>
      </c>
    </row>
    <row r="102" spans="1:10" s="10" customFormat="1" ht="63.75">
      <c r="A102" s="23">
        <f>A100+1</f>
        <v>90</v>
      </c>
      <c r="B102" s="51" t="s">
        <v>126</v>
      </c>
      <c r="C102" s="31" t="s">
        <v>371</v>
      </c>
      <c r="D102" s="31" t="s">
        <v>314</v>
      </c>
      <c r="E102" s="31" t="s">
        <v>488</v>
      </c>
      <c r="F102" s="34">
        <f t="shared" si="4"/>
        <v>8417</v>
      </c>
      <c r="G102" s="71">
        <v>2324</v>
      </c>
      <c r="H102" s="60">
        <v>6093</v>
      </c>
      <c r="I102" s="54">
        <v>6093</v>
      </c>
      <c r="J102" s="56"/>
    </row>
    <row r="103" spans="1:10" s="10" customFormat="1" ht="12.75">
      <c r="A103" s="23">
        <f>SUM(A102+1)</f>
        <v>91</v>
      </c>
      <c r="B103" s="33" t="s">
        <v>403</v>
      </c>
      <c r="C103" s="31" t="s">
        <v>371</v>
      </c>
      <c r="D103" s="31" t="s">
        <v>314</v>
      </c>
      <c r="E103" s="31" t="s">
        <v>437</v>
      </c>
      <c r="F103" s="34">
        <f t="shared" si="4"/>
        <v>8417</v>
      </c>
      <c r="G103" s="71">
        <v>2324</v>
      </c>
      <c r="H103" s="60">
        <v>6093</v>
      </c>
      <c r="I103" s="54">
        <v>6093</v>
      </c>
      <c r="J103" s="56"/>
    </row>
    <row r="104" spans="1:10" ht="12.75">
      <c r="A104" s="23">
        <f>SUM(A103+1)</f>
        <v>92</v>
      </c>
      <c r="B104" s="33" t="s">
        <v>336</v>
      </c>
      <c r="C104" s="31" t="s">
        <v>371</v>
      </c>
      <c r="D104" s="31" t="s">
        <v>555</v>
      </c>
      <c r="E104" s="31" t="s">
        <v>488</v>
      </c>
      <c r="F104" s="34">
        <f t="shared" si="4"/>
        <v>8349</v>
      </c>
      <c r="G104" s="72">
        <f>G107</f>
        <v>0</v>
      </c>
      <c r="H104" s="60">
        <v>8349</v>
      </c>
      <c r="I104" s="54">
        <v>8349</v>
      </c>
      <c r="J104" s="56">
        <f t="shared" si="6"/>
        <v>0</v>
      </c>
    </row>
    <row r="105" spans="1:10" ht="25.5">
      <c r="A105" s="23">
        <f aca="true" t="shared" si="7" ref="A105:A168">SUM(A104+1)</f>
        <v>93</v>
      </c>
      <c r="B105" s="33" t="s">
        <v>384</v>
      </c>
      <c r="C105" s="31" t="s">
        <v>371</v>
      </c>
      <c r="D105" s="31" t="s">
        <v>359</v>
      </c>
      <c r="E105" s="31" t="s">
        <v>488</v>
      </c>
      <c r="F105" s="34">
        <f t="shared" si="4"/>
        <v>8349</v>
      </c>
      <c r="G105" s="72">
        <f>G107</f>
        <v>0</v>
      </c>
      <c r="H105" s="60">
        <v>8349</v>
      </c>
      <c r="I105" s="54">
        <v>8349</v>
      </c>
      <c r="J105" s="56">
        <f t="shared" si="6"/>
        <v>0</v>
      </c>
    </row>
    <row r="106" spans="1:10" ht="51">
      <c r="A106" s="23">
        <f t="shared" si="7"/>
        <v>94</v>
      </c>
      <c r="B106" s="33" t="s">
        <v>385</v>
      </c>
      <c r="C106" s="31" t="s">
        <v>371</v>
      </c>
      <c r="D106" s="31" t="s">
        <v>558</v>
      </c>
      <c r="E106" s="31" t="s">
        <v>488</v>
      </c>
      <c r="F106" s="34">
        <f t="shared" si="4"/>
        <v>8349</v>
      </c>
      <c r="G106" s="72">
        <f>G107</f>
        <v>0</v>
      </c>
      <c r="H106" s="60">
        <v>8349</v>
      </c>
      <c r="I106" s="54">
        <v>8349</v>
      </c>
      <c r="J106" s="56">
        <f t="shared" si="6"/>
        <v>0</v>
      </c>
    </row>
    <row r="107" spans="1:10" ht="12.75">
      <c r="A107" s="23">
        <f t="shared" si="7"/>
        <v>95</v>
      </c>
      <c r="B107" s="33" t="s">
        <v>446</v>
      </c>
      <c r="C107" s="31" t="s">
        <v>371</v>
      </c>
      <c r="D107" s="31" t="s">
        <v>558</v>
      </c>
      <c r="E107" s="31" t="s">
        <v>437</v>
      </c>
      <c r="F107" s="34">
        <f t="shared" si="4"/>
        <v>8349</v>
      </c>
      <c r="G107" s="72"/>
      <c r="H107" s="60">
        <v>8349</v>
      </c>
      <c r="I107" s="54">
        <v>8349</v>
      </c>
      <c r="J107" s="56">
        <f t="shared" si="6"/>
        <v>0</v>
      </c>
    </row>
    <row r="108" spans="1:10" ht="12.75">
      <c r="A108" s="23">
        <f t="shared" si="7"/>
        <v>96</v>
      </c>
      <c r="B108" s="33" t="s">
        <v>463</v>
      </c>
      <c r="C108" s="31" t="s">
        <v>371</v>
      </c>
      <c r="D108" s="31" t="s">
        <v>484</v>
      </c>
      <c r="E108" s="31" t="s">
        <v>488</v>
      </c>
      <c r="F108" s="34">
        <f aca="true" t="shared" si="8" ref="F108:F134">SUM(I108+G108)</f>
        <v>780</v>
      </c>
      <c r="G108" s="72">
        <f>SUM(G110+G112)</f>
        <v>0</v>
      </c>
      <c r="H108" s="60">
        <v>780</v>
      </c>
      <c r="I108" s="54">
        <v>780</v>
      </c>
      <c r="J108" s="56">
        <f t="shared" si="6"/>
        <v>0</v>
      </c>
    </row>
    <row r="109" spans="1:10" ht="38.25">
      <c r="A109" s="23">
        <f t="shared" si="7"/>
        <v>97</v>
      </c>
      <c r="B109" s="33" t="s">
        <v>476</v>
      </c>
      <c r="C109" s="31" t="s">
        <v>371</v>
      </c>
      <c r="D109" s="31" t="s">
        <v>498</v>
      </c>
      <c r="E109" s="31" t="s">
        <v>488</v>
      </c>
      <c r="F109" s="34">
        <f t="shared" si="8"/>
        <v>660</v>
      </c>
      <c r="G109" s="72">
        <f>SUM(G110)</f>
        <v>0</v>
      </c>
      <c r="H109" s="60">
        <v>660</v>
      </c>
      <c r="I109" s="54">
        <v>660</v>
      </c>
      <c r="J109" s="56">
        <f t="shared" si="6"/>
        <v>0</v>
      </c>
    </row>
    <row r="110" spans="1:10" s="10" customFormat="1" ht="12.75">
      <c r="A110" s="23">
        <f t="shared" si="7"/>
        <v>98</v>
      </c>
      <c r="B110" s="33" t="s">
        <v>539</v>
      </c>
      <c r="C110" s="31" t="s">
        <v>371</v>
      </c>
      <c r="D110" s="31" t="s">
        <v>498</v>
      </c>
      <c r="E110" s="31" t="s">
        <v>260</v>
      </c>
      <c r="F110" s="34">
        <f t="shared" si="8"/>
        <v>660</v>
      </c>
      <c r="G110" s="71"/>
      <c r="H110" s="60">
        <v>660</v>
      </c>
      <c r="I110" s="54">
        <v>660</v>
      </c>
      <c r="J110" s="56">
        <f t="shared" si="6"/>
        <v>0</v>
      </c>
    </row>
    <row r="111" spans="1:10" s="10" customFormat="1" ht="25.5">
      <c r="A111" s="23">
        <f t="shared" si="7"/>
        <v>99</v>
      </c>
      <c r="B111" s="33" t="s">
        <v>477</v>
      </c>
      <c r="C111" s="31" t="s">
        <v>371</v>
      </c>
      <c r="D111" s="31" t="s">
        <v>500</v>
      </c>
      <c r="E111" s="31" t="s">
        <v>488</v>
      </c>
      <c r="F111" s="34">
        <f t="shared" si="8"/>
        <v>120</v>
      </c>
      <c r="G111" s="71">
        <f>SUM(G112)</f>
        <v>0</v>
      </c>
      <c r="H111" s="60">
        <v>120</v>
      </c>
      <c r="I111" s="54">
        <v>120</v>
      </c>
      <c r="J111" s="56">
        <f t="shared" si="6"/>
        <v>0</v>
      </c>
    </row>
    <row r="112" spans="1:10" ht="12.75">
      <c r="A112" s="23">
        <f t="shared" si="7"/>
        <v>100</v>
      </c>
      <c r="B112" s="33" t="s">
        <v>539</v>
      </c>
      <c r="C112" s="31" t="s">
        <v>371</v>
      </c>
      <c r="D112" s="31" t="s">
        <v>500</v>
      </c>
      <c r="E112" s="31" t="s">
        <v>260</v>
      </c>
      <c r="F112" s="34">
        <f t="shared" si="8"/>
        <v>120</v>
      </c>
      <c r="G112" s="72"/>
      <c r="H112" s="60">
        <v>120</v>
      </c>
      <c r="I112" s="54">
        <v>120</v>
      </c>
      <c r="J112" s="56">
        <f t="shared" si="6"/>
        <v>0</v>
      </c>
    </row>
    <row r="113" spans="1:10" ht="12.75">
      <c r="A113" s="23">
        <f t="shared" si="7"/>
        <v>101</v>
      </c>
      <c r="B113" s="35" t="s">
        <v>478</v>
      </c>
      <c r="C113" s="36" t="s">
        <v>121</v>
      </c>
      <c r="D113" s="36" t="s">
        <v>279</v>
      </c>
      <c r="E113" s="36" t="s">
        <v>488</v>
      </c>
      <c r="F113" s="37">
        <f t="shared" si="8"/>
        <v>12787.6</v>
      </c>
      <c r="G113" s="72">
        <f>G114+G122</f>
        <v>0</v>
      </c>
      <c r="H113" s="60">
        <v>12787.6</v>
      </c>
      <c r="I113" s="54">
        <v>12787.6</v>
      </c>
      <c r="J113" s="56">
        <f t="shared" si="6"/>
        <v>0</v>
      </c>
    </row>
    <row r="114" spans="1:10" ht="11.25" customHeight="1">
      <c r="A114" s="23">
        <f t="shared" si="7"/>
        <v>102</v>
      </c>
      <c r="B114" s="33" t="s">
        <v>479</v>
      </c>
      <c r="C114" s="31" t="s">
        <v>131</v>
      </c>
      <c r="D114" s="31" t="s">
        <v>279</v>
      </c>
      <c r="E114" s="31" t="s">
        <v>488</v>
      </c>
      <c r="F114" s="34">
        <f t="shared" si="8"/>
        <v>10276.6</v>
      </c>
      <c r="G114" s="72">
        <f>G118+G121</f>
        <v>0</v>
      </c>
      <c r="H114" s="60">
        <v>10276.6</v>
      </c>
      <c r="I114" s="54">
        <v>10276.6</v>
      </c>
      <c r="J114" s="56">
        <f t="shared" si="6"/>
        <v>0</v>
      </c>
    </row>
    <row r="115" spans="1:10" s="10" customFormat="1" ht="12.75">
      <c r="A115" s="23">
        <f t="shared" si="7"/>
        <v>103</v>
      </c>
      <c r="B115" s="33" t="s">
        <v>336</v>
      </c>
      <c r="C115" s="31" t="s">
        <v>131</v>
      </c>
      <c r="D115" s="31" t="s">
        <v>555</v>
      </c>
      <c r="E115" s="31" t="s">
        <v>488</v>
      </c>
      <c r="F115" s="34">
        <f t="shared" si="8"/>
        <v>10200</v>
      </c>
      <c r="G115" s="71"/>
      <c r="H115" s="60">
        <v>10200</v>
      </c>
      <c r="I115" s="54">
        <v>10200</v>
      </c>
      <c r="J115" s="56">
        <f t="shared" si="6"/>
        <v>0</v>
      </c>
    </row>
    <row r="116" spans="1:10" s="10" customFormat="1" ht="25.5">
      <c r="A116" s="23">
        <f t="shared" si="7"/>
        <v>104</v>
      </c>
      <c r="B116" s="33" t="s">
        <v>384</v>
      </c>
      <c r="C116" s="31" t="s">
        <v>131</v>
      </c>
      <c r="D116" s="31" t="s">
        <v>359</v>
      </c>
      <c r="E116" s="31" t="s">
        <v>488</v>
      </c>
      <c r="F116" s="34">
        <f t="shared" si="8"/>
        <v>10200</v>
      </c>
      <c r="G116" s="71"/>
      <c r="H116" s="60">
        <v>10200</v>
      </c>
      <c r="I116" s="54">
        <v>10200</v>
      </c>
      <c r="J116" s="56">
        <f t="shared" si="6"/>
        <v>0</v>
      </c>
    </row>
    <row r="117" spans="1:10" s="10" customFormat="1" ht="63.75">
      <c r="A117" s="23">
        <f t="shared" si="7"/>
        <v>105</v>
      </c>
      <c r="B117" s="33" t="s">
        <v>38</v>
      </c>
      <c r="C117" s="31" t="s">
        <v>131</v>
      </c>
      <c r="D117" s="31" t="s">
        <v>313</v>
      </c>
      <c r="E117" s="31" t="s">
        <v>488</v>
      </c>
      <c r="F117" s="34">
        <f t="shared" si="8"/>
        <v>10200</v>
      </c>
      <c r="G117" s="71"/>
      <c r="H117" s="60">
        <v>10200</v>
      </c>
      <c r="I117" s="54">
        <v>10200</v>
      </c>
      <c r="J117" s="56">
        <f t="shared" si="6"/>
        <v>0</v>
      </c>
    </row>
    <row r="118" spans="1:10" s="10" customFormat="1" ht="12.75">
      <c r="A118" s="23">
        <f t="shared" si="7"/>
        <v>106</v>
      </c>
      <c r="B118" s="33" t="s">
        <v>529</v>
      </c>
      <c r="C118" s="31" t="s">
        <v>131</v>
      </c>
      <c r="D118" s="31" t="s">
        <v>313</v>
      </c>
      <c r="E118" s="31" t="s">
        <v>362</v>
      </c>
      <c r="F118" s="34">
        <f t="shared" si="8"/>
        <v>10200</v>
      </c>
      <c r="G118" s="71"/>
      <c r="H118" s="60">
        <v>10200</v>
      </c>
      <c r="I118" s="54">
        <v>10200</v>
      </c>
      <c r="J118" s="56">
        <f t="shared" si="6"/>
        <v>0</v>
      </c>
    </row>
    <row r="119" spans="1:10" s="10" customFormat="1" ht="12.75">
      <c r="A119" s="23">
        <f t="shared" si="7"/>
        <v>107</v>
      </c>
      <c r="B119" s="33" t="s">
        <v>463</v>
      </c>
      <c r="C119" s="31" t="s">
        <v>131</v>
      </c>
      <c r="D119" s="31" t="s">
        <v>484</v>
      </c>
      <c r="E119" s="31" t="s">
        <v>488</v>
      </c>
      <c r="F119" s="34">
        <f t="shared" si="8"/>
        <v>76.6</v>
      </c>
      <c r="G119" s="71">
        <f>G121</f>
        <v>0</v>
      </c>
      <c r="H119" s="60">
        <v>76.6</v>
      </c>
      <c r="I119" s="54">
        <v>76.6</v>
      </c>
      <c r="J119" s="56">
        <f t="shared" si="6"/>
        <v>0</v>
      </c>
    </row>
    <row r="120" spans="1:10" s="10" customFormat="1" ht="51">
      <c r="A120" s="23">
        <f t="shared" si="7"/>
        <v>108</v>
      </c>
      <c r="B120" s="33" t="s">
        <v>480</v>
      </c>
      <c r="C120" s="31" t="s">
        <v>131</v>
      </c>
      <c r="D120" s="31" t="s">
        <v>65</v>
      </c>
      <c r="E120" s="31" t="s">
        <v>488</v>
      </c>
      <c r="F120" s="34">
        <f t="shared" si="8"/>
        <v>76.6</v>
      </c>
      <c r="G120" s="71">
        <f>G121</f>
        <v>0</v>
      </c>
      <c r="H120" s="60">
        <v>76.6</v>
      </c>
      <c r="I120" s="54">
        <v>76.6</v>
      </c>
      <c r="J120" s="56">
        <f t="shared" si="6"/>
        <v>0</v>
      </c>
    </row>
    <row r="121" spans="1:10" s="10" customFormat="1" ht="12.75">
      <c r="A121" s="23">
        <f t="shared" si="7"/>
        <v>109</v>
      </c>
      <c r="B121" s="33" t="s">
        <v>539</v>
      </c>
      <c r="C121" s="31" t="s">
        <v>131</v>
      </c>
      <c r="D121" s="31" t="s">
        <v>65</v>
      </c>
      <c r="E121" s="31" t="s">
        <v>260</v>
      </c>
      <c r="F121" s="34">
        <f t="shared" si="8"/>
        <v>76.6</v>
      </c>
      <c r="G121" s="71"/>
      <c r="H121" s="60">
        <v>76.6</v>
      </c>
      <c r="I121" s="54">
        <v>76.6</v>
      </c>
      <c r="J121" s="56">
        <f t="shared" si="6"/>
        <v>0</v>
      </c>
    </row>
    <row r="122" spans="1:10" s="10" customFormat="1" ht="12.75">
      <c r="A122" s="23">
        <f t="shared" si="7"/>
        <v>110</v>
      </c>
      <c r="B122" s="33" t="s">
        <v>481</v>
      </c>
      <c r="C122" s="31" t="s">
        <v>133</v>
      </c>
      <c r="D122" s="31" t="s">
        <v>279</v>
      </c>
      <c r="E122" s="31" t="s">
        <v>488</v>
      </c>
      <c r="F122" s="34">
        <f t="shared" si="8"/>
        <v>2511</v>
      </c>
      <c r="G122" s="71"/>
      <c r="H122" s="60">
        <v>2511</v>
      </c>
      <c r="I122" s="54">
        <v>2511</v>
      </c>
      <c r="J122" s="56">
        <f t="shared" si="6"/>
        <v>0</v>
      </c>
    </row>
    <row r="123" spans="1:10" s="10" customFormat="1" ht="12.75">
      <c r="A123" s="23">
        <f t="shared" si="7"/>
        <v>111</v>
      </c>
      <c r="B123" s="33" t="s">
        <v>463</v>
      </c>
      <c r="C123" s="31" t="s">
        <v>133</v>
      </c>
      <c r="D123" s="31" t="s">
        <v>484</v>
      </c>
      <c r="E123" s="31" t="s">
        <v>488</v>
      </c>
      <c r="F123" s="34">
        <f t="shared" si="8"/>
        <v>2511</v>
      </c>
      <c r="G123" s="71"/>
      <c r="H123" s="60">
        <v>2511</v>
      </c>
      <c r="I123" s="54">
        <v>2511</v>
      </c>
      <c r="J123" s="56">
        <f t="shared" si="6"/>
        <v>0</v>
      </c>
    </row>
    <row r="124" spans="1:10" s="10" customFormat="1" ht="25.5">
      <c r="A124" s="23">
        <f t="shared" si="7"/>
        <v>112</v>
      </c>
      <c r="B124" s="33" t="s">
        <v>482</v>
      </c>
      <c r="C124" s="31" t="s">
        <v>133</v>
      </c>
      <c r="D124" s="31" t="s">
        <v>518</v>
      </c>
      <c r="E124" s="31" t="s">
        <v>488</v>
      </c>
      <c r="F124" s="34">
        <f t="shared" si="8"/>
        <v>500</v>
      </c>
      <c r="G124" s="71"/>
      <c r="H124" s="60">
        <v>500</v>
      </c>
      <c r="I124" s="54">
        <v>500</v>
      </c>
      <c r="J124" s="56">
        <f t="shared" si="6"/>
        <v>0</v>
      </c>
    </row>
    <row r="125" spans="1:10" s="10" customFormat="1" ht="12.75">
      <c r="A125" s="23">
        <f t="shared" si="7"/>
        <v>113</v>
      </c>
      <c r="B125" s="33" t="s">
        <v>539</v>
      </c>
      <c r="C125" s="31" t="s">
        <v>133</v>
      </c>
      <c r="D125" s="31" t="s">
        <v>518</v>
      </c>
      <c r="E125" s="31" t="s">
        <v>260</v>
      </c>
      <c r="F125" s="34">
        <f t="shared" si="8"/>
        <v>500</v>
      </c>
      <c r="G125" s="71"/>
      <c r="H125" s="60">
        <v>500</v>
      </c>
      <c r="I125" s="54">
        <v>500</v>
      </c>
      <c r="J125" s="56">
        <f t="shared" si="6"/>
        <v>0</v>
      </c>
    </row>
    <row r="126" spans="1:10" s="10" customFormat="1" ht="51">
      <c r="A126" s="23">
        <f t="shared" si="7"/>
        <v>114</v>
      </c>
      <c r="B126" s="33" t="s">
        <v>42</v>
      </c>
      <c r="C126" s="31" t="s">
        <v>133</v>
      </c>
      <c r="D126" s="31" t="s">
        <v>520</v>
      </c>
      <c r="E126" s="31" t="s">
        <v>488</v>
      </c>
      <c r="F126" s="34">
        <f t="shared" si="8"/>
        <v>1101</v>
      </c>
      <c r="G126" s="71"/>
      <c r="H126" s="60">
        <v>1101</v>
      </c>
      <c r="I126" s="54">
        <v>1101</v>
      </c>
      <c r="J126" s="56">
        <f t="shared" si="6"/>
        <v>0</v>
      </c>
    </row>
    <row r="127" spans="1:10" s="10" customFormat="1" ht="12.75">
      <c r="A127" s="23">
        <f t="shared" si="7"/>
        <v>115</v>
      </c>
      <c r="B127" s="33" t="s">
        <v>539</v>
      </c>
      <c r="C127" s="31" t="s">
        <v>133</v>
      </c>
      <c r="D127" s="31" t="s">
        <v>520</v>
      </c>
      <c r="E127" s="31" t="s">
        <v>260</v>
      </c>
      <c r="F127" s="34">
        <f t="shared" si="8"/>
        <v>1101</v>
      </c>
      <c r="G127" s="71"/>
      <c r="H127" s="60">
        <v>1101</v>
      </c>
      <c r="I127" s="54">
        <v>1101</v>
      </c>
      <c r="J127" s="56">
        <f t="shared" si="6"/>
        <v>0</v>
      </c>
    </row>
    <row r="128" spans="1:10" s="10" customFormat="1" ht="25.5">
      <c r="A128" s="23">
        <f t="shared" si="7"/>
        <v>116</v>
      </c>
      <c r="B128" s="33" t="s">
        <v>386</v>
      </c>
      <c r="C128" s="31" t="s">
        <v>133</v>
      </c>
      <c r="D128" s="31" t="s">
        <v>67</v>
      </c>
      <c r="E128" s="31" t="s">
        <v>488</v>
      </c>
      <c r="F128" s="34">
        <f t="shared" si="8"/>
        <v>910</v>
      </c>
      <c r="G128" s="71"/>
      <c r="H128" s="60">
        <v>910</v>
      </c>
      <c r="I128" s="54">
        <v>910</v>
      </c>
      <c r="J128" s="56">
        <f t="shared" si="6"/>
        <v>0</v>
      </c>
    </row>
    <row r="129" spans="1:10" s="10" customFormat="1" ht="12.75">
      <c r="A129" s="23">
        <f t="shared" si="7"/>
        <v>117</v>
      </c>
      <c r="B129" s="33" t="s">
        <v>539</v>
      </c>
      <c r="C129" s="31" t="s">
        <v>133</v>
      </c>
      <c r="D129" s="31" t="s">
        <v>67</v>
      </c>
      <c r="E129" s="31" t="s">
        <v>260</v>
      </c>
      <c r="F129" s="34">
        <f t="shared" si="8"/>
        <v>910</v>
      </c>
      <c r="G129" s="71"/>
      <c r="H129" s="60">
        <v>910</v>
      </c>
      <c r="I129" s="54">
        <v>910</v>
      </c>
      <c r="J129" s="56">
        <f t="shared" si="6"/>
        <v>0</v>
      </c>
    </row>
    <row r="130" spans="1:10" s="10" customFormat="1" ht="12.75">
      <c r="A130" s="23">
        <f t="shared" si="7"/>
        <v>118</v>
      </c>
      <c r="B130" s="35" t="s">
        <v>43</v>
      </c>
      <c r="C130" s="36" t="s">
        <v>136</v>
      </c>
      <c r="D130" s="36" t="s">
        <v>279</v>
      </c>
      <c r="E130" s="36" t="s">
        <v>488</v>
      </c>
      <c r="F130" s="37">
        <f t="shared" si="8"/>
        <v>851</v>
      </c>
      <c r="G130" s="71">
        <f>SUM(G134)</f>
        <v>0</v>
      </c>
      <c r="H130" s="60">
        <v>851</v>
      </c>
      <c r="I130" s="54">
        <v>851</v>
      </c>
      <c r="J130" s="56">
        <f t="shared" si="6"/>
        <v>0</v>
      </c>
    </row>
    <row r="131" spans="1:10" s="10" customFormat="1" ht="12.75">
      <c r="A131" s="23">
        <f t="shared" si="7"/>
        <v>119</v>
      </c>
      <c r="B131" s="33" t="s">
        <v>44</v>
      </c>
      <c r="C131" s="31" t="s">
        <v>137</v>
      </c>
      <c r="D131" s="31" t="s">
        <v>279</v>
      </c>
      <c r="E131" s="31" t="s">
        <v>488</v>
      </c>
      <c r="F131" s="34">
        <f t="shared" si="8"/>
        <v>851</v>
      </c>
      <c r="G131" s="71">
        <f>SUM(G134)</f>
        <v>0</v>
      </c>
      <c r="H131" s="60">
        <v>851</v>
      </c>
      <c r="I131" s="54">
        <v>851</v>
      </c>
      <c r="J131" s="56">
        <f t="shared" si="6"/>
        <v>0</v>
      </c>
    </row>
    <row r="132" spans="1:10" s="10" customFormat="1" ht="12.75">
      <c r="A132" s="23">
        <f t="shared" si="7"/>
        <v>120</v>
      </c>
      <c r="B132" s="33" t="s">
        <v>463</v>
      </c>
      <c r="C132" s="31" t="s">
        <v>137</v>
      </c>
      <c r="D132" s="31" t="s">
        <v>484</v>
      </c>
      <c r="E132" s="31" t="s">
        <v>488</v>
      </c>
      <c r="F132" s="34">
        <f t="shared" si="8"/>
        <v>851</v>
      </c>
      <c r="G132" s="71">
        <f>SUM(G134)</f>
        <v>0</v>
      </c>
      <c r="H132" s="60">
        <v>851</v>
      </c>
      <c r="I132" s="54">
        <v>851</v>
      </c>
      <c r="J132" s="56">
        <f t="shared" si="6"/>
        <v>0</v>
      </c>
    </row>
    <row r="133" spans="1:10" s="10" customFormat="1" ht="38.25">
      <c r="A133" s="23">
        <f t="shared" si="7"/>
        <v>121</v>
      </c>
      <c r="B133" s="33" t="s">
        <v>387</v>
      </c>
      <c r="C133" s="31" t="s">
        <v>137</v>
      </c>
      <c r="D133" s="31" t="s">
        <v>514</v>
      </c>
      <c r="E133" s="31" t="s">
        <v>488</v>
      </c>
      <c r="F133" s="34">
        <f t="shared" si="8"/>
        <v>851</v>
      </c>
      <c r="G133" s="71">
        <f>SUM(G134)</f>
        <v>0</v>
      </c>
      <c r="H133" s="60">
        <v>851</v>
      </c>
      <c r="I133" s="54">
        <v>851</v>
      </c>
      <c r="J133" s="56">
        <f t="shared" si="6"/>
        <v>0</v>
      </c>
    </row>
    <row r="134" spans="1:10" s="10" customFormat="1" ht="12.75">
      <c r="A134" s="23">
        <f t="shared" si="7"/>
        <v>122</v>
      </c>
      <c r="B134" s="33" t="s">
        <v>539</v>
      </c>
      <c r="C134" s="31" t="s">
        <v>137</v>
      </c>
      <c r="D134" s="31" t="s">
        <v>514</v>
      </c>
      <c r="E134" s="31" t="s">
        <v>260</v>
      </c>
      <c r="F134" s="34">
        <f t="shared" si="8"/>
        <v>851</v>
      </c>
      <c r="G134" s="71"/>
      <c r="H134" s="60">
        <v>851</v>
      </c>
      <c r="I134" s="54">
        <v>851</v>
      </c>
      <c r="J134" s="56">
        <f t="shared" si="6"/>
        <v>0</v>
      </c>
    </row>
    <row r="135" spans="1:10" s="10" customFormat="1" ht="12.75">
      <c r="A135" s="23">
        <f t="shared" si="7"/>
        <v>123</v>
      </c>
      <c r="B135" s="35" t="s">
        <v>45</v>
      </c>
      <c r="C135" s="36" t="s">
        <v>138</v>
      </c>
      <c r="D135" s="36" t="s">
        <v>279</v>
      </c>
      <c r="E135" s="36" t="s">
        <v>488</v>
      </c>
      <c r="F135" s="37">
        <f>F136+F149+F174+F184</f>
        <v>266769.8629</v>
      </c>
      <c r="G135" s="71">
        <f>SUM(G136+G149+G174+G184)</f>
        <v>770.19</v>
      </c>
      <c r="H135" s="60">
        <v>265999.68</v>
      </c>
      <c r="I135" s="54">
        <v>265999.6729</v>
      </c>
      <c r="J135" s="109">
        <f t="shared" si="6"/>
        <v>-0.007099999987985939</v>
      </c>
    </row>
    <row r="136" spans="1:10" s="10" customFormat="1" ht="12.75">
      <c r="A136" s="23">
        <f t="shared" si="7"/>
        <v>124</v>
      </c>
      <c r="B136" s="33" t="s">
        <v>46</v>
      </c>
      <c r="C136" s="31" t="s">
        <v>139</v>
      </c>
      <c r="D136" s="31" t="s">
        <v>279</v>
      </c>
      <c r="E136" s="31" t="s">
        <v>488</v>
      </c>
      <c r="F136" s="34">
        <f>SUM(F148+F145+F141+F139)</f>
        <v>79607.47839999999</v>
      </c>
      <c r="G136" s="71">
        <f>SUM(G139+G141+G145+G148)</f>
        <v>50</v>
      </c>
      <c r="H136" s="60">
        <v>79557.47</v>
      </c>
      <c r="I136" s="54">
        <v>79557.4784</v>
      </c>
      <c r="J136" s="109">
        <f t="shared" si="6"/>
        <v>0.00840000000607688</v>
      </c>
    </row>
    <row r="137" spans="1:10" s="10" customFormat="1" ht="12.75">
      <c r="A137" s="23">
        <f t="shared" si="7"/>
        <v>125</v>
      </c>
      <c r="B137" s="33" t="s">
        <v>47</v>
      </c>
      <c r="C137" s="31" t="s">
        <v>139</v>
      </c>
      <c r="D137" s="31" t="s">
        <v>194</v>
      </c>
      <c r="E137" s="31" t="s">
        <v>488</v>
      </c>
      <c r="F137" s="34">
        <f aca="true" t="shared" si="9" ref="F137:F168">SUM(I137+G137)</f>
        <v>71256.4784</v>
      </c>
      <c r="G137" s="71">
        <f>SUM(G139+G141)</f>
        <v>50</v>
      </c>
      <c r="H137" s="60">
        <v>71206.47</v>
      </c>
      <c r="I137" s="54">
        <v>71206.4784</v>
      </c>
      <c r="J137" s="109">
        <f t="shared" si="6"/>
        <v>0.00840000000607688</v>
      </c>
    </row>
    <row r="138" spans="1:10" s="10" customFormat="1" ht="12.75">
      <c r="A138" s="23">
        <f t="shared" si="7"/>
        <v>126</v>
      </c>
      <c r="B138" s="33" t="s">
        <v>491</v>
      </c>
      <c r="C138" s="31" t="s">
        <v>139</v>
      </c>
      <c r="D138" s="31" t="s">
        <v>140</v>
      </c>
      <c r="E138" s="31" t="s">
        <v>488</v>
      </c>
      <c r="F138" s="34">
        <f t="shared" si="9"/>
        <v>71256.4784</v>
      </c>
      <c r="G138" s="71">
        <f>SUM(G139)</f>
        <v>50</v>
      </c>
      <c r="H138" s="60">
        <v>71081.87</v>
      </c>
      <c r="I138" s="54">
        <v>71206.4784</v>
      </c>
      <c r="J138" s="63">
        <f t="shared" si="6"/>
        <v>124.6084000000119</v>
      </c>
    </row>
    <row r="139" spans="1:10" s="10" customFormat="1" ht="12.75">
      <c r="A139" s="23">
        <f t="shared" si="7"/>
        <v>127</v>
      </c>
      <c r="B139" s="33" t="s">
        <v>580</v>
      </c>
      <c r="C139" s="31" t="s">
        <v>139</v>
      </c>
      <c r="D139" s="31" t="s">
        <v>140</v>
      </c>
      <c r="E139" s="31" t="s">
        <v>141</v>
      </c>
      <c r="F139" s="34">
        <f t="shared" si="9"/>
        <v>63612.8744</v>
      </c>
      <c r="G139" s="71">
        <v>50</v>
      </c>
      <c r="H139" s="60">
        <v>63562.87</v>
      </c>
      <c r="I139" s="54">
        <v>63562.8744</v>
      </c>
      <c r="J139" s="56">
        <f t="shared" si="6"/>
        <v>0.004399999997986015</v>
      </c>
    </row>
    <row r="140" spans="1:10" s="10" customFormat="1" ht="25.5">
      <c r="A140" s="23">
        <f t="shared" si="7"/>
        <v>128</v>
      </c>
      <c r="B140" s="33" t="s">
        <v>581</v>
      </c>
      <c r="C140" s="31" t="s">
        <v>139</v>
      </c>
      <c r="D140" s="31" t="s">
        <v>174</v>
      </c>
      <c r="E140" s="31" t="s">
        <v>488</v>
      </c>
      <c r="F140" s="34">
        <f t="shared" si="9"/>
        <v>7643.604</v>
      </c>
      <c r="G140" s="71">
        <f>SUM(G141)</f>
        <v>0</v>
      </c>
      <c r="H140" s="60">
        <v>7643.6</v>
      </c>
      <c r="I140" s="54">
        <v>7643.604</v>
      </c>
      <c r="J140" s="56">
        <f t="shared" si="6"/>
        <v>0.0039999999999054126</v>
      </c>
    </row>
    <row r="141" spans="1:10" s="10" customFormat="1" ht="12.75">
      <c r="A141" s="23">
        <f t="shared" si="7"/>
        <v>129</v>
      </c>
      <c r="B141" s="33" t="s">
        <v>580</v>
      </c>
      <c r="C141" s="31" t="s">
        <v>139</v>
      </c>
      <c r="D141" s="31" t="s">
        <v>174</v>
      </c>
      <c r="E141" s="31" t="s">
        <v>141</v>
      </c>
      <c r="F141" s="34">
        <f t="shared" si="9"/>
        <v>7643.604</v>
      </c>
      <c r="G141" s="71"/>
      <c r="H141" s="60">
        <v>7643.6</v>
      </c>
      <c r="I141" s="54">
        <v>7643.604</v>
      </c>
      <c r="J141" s="56">
        <f t="shared" si="6"/>
        <v>0.0039999999999054126</v>
      </c>
    </row>
    <row r="142" spans="1:10" ht="12.75">
      <c r="A142" s="23">
        <f t="shared" si="7"/>
        <v>130</v>
      </c>
      <c r="B142" s="33" t="s">
        <v>458</v>
      </c>
      <c r="C142" s="31" t="s">
        <v>139</v>
      </c>
      <c r="D142" s="31" t="s">
        <v>189</v>
      </c>
      <c r="E142" s="31" t="s">
        <v>488</v>
      </c>
      <c r="F142" s="34">
        <f t="shared" si="9"/>
        <v>128</v>
      </c>
      <c r="G142" s="72"/>
      <c r="H142" s="60">
        <v>128</v>
      </c>
      <c r="I142" s="54">
        <v>128</v>
      </c>
      <c r="J142" s="56">
        <f t="shared" si="6"/>
        <v>0</v>
      </c>
    </row>
    <row r="143" spans="1:10" ht="12.75">
      <c r="A143" s="23">
        <f t="shared" si="7"/>
        <v>131</v>
      </c>
      <c r="B143" s="33" t="s">
        <v>333</v>
      </c>
      <c r="C143" s="31" t="s">
        <v>139</v>
      </c>
      <c r="D143" s="31" t="s">
        <v>261</v>
      </c>
      <c r="E143" s="31" t="s">
        <v>488</v>
      </c>
      <c r="F143" s="34">
        <f t="shared" si="9"/>
        <v>128</v>
      </c>
      <c r="G143" s="72"/>
      <c r="H143" s="60">
        <v>128</v>
      </c>
      <c r="I143" s="54">
        <v>128</v>
      </c>
      <c r="J143" s="56">
        <f t="shared" si="6"/>
        <v>0</v>
      </c>
    </row>
    <row r="144" spans="1:10" ht="51">
      <c r="A144" s="23">
        <f t="shared" si="7"/>
        <v>132</v>
      </c>
      <c r="B144" s="33" t="s">
        <v>388</v>
      </c>
      <c r="C144" s="31" t="s">
        <v>139</v>
      </c>
      <c r="D144" s="31" t="s">
        <v>259</v>
      </c>
      <c r="E144" s="31" t="s">
        <v>488</v>
      </c>
      <c r="F144" s="34">
        <f t="shared" si="9"/>
        <v>128</v>
      </c>
      <c r="G144" s="72"/>
      <c r="H144" s="60">
        <v>128</v>
      </c>
      <c r="I144" s="54">
        <v>128</v>
      </c>
      <c r="J144" s="56">
        <f t="shared" si="6"/>
        <v>0</v>
      </c>
    </row>
    <row r="145" spans="1:10" ht="12.75">
      <c r="A145" s="23">
        <f t="shared" si="7"/>
        <v>133</v>
      </c>
      <c r="B145" s="33" t="s">
        <v>580</v>
      </c>
      <c r="C145" s="31" t="s">
        <v>139</v>
      </c>
      <c r="D145" s="31" t="s">
        <v>259</v>
      </c>
      <c r="E145" s="31" t="s">
        <v>141</v>
      </c>
      <c r="F145" s="34">
        <f t="shared" si="9"/>
        <v>128</v>
      </c>
      <c r="G145" s="72"/>
      <c r="H145" s="60">
        <v>128</v>
      </c>
      <c r="I145" s="54">
        <v>128</v>
      </c>
      <c r="J145" s="56">
        <f t="shared" si="6"/>
        <v>0</v>
      </c>
    </row>
    <row r="146" spans="1:10" ht="12.75">
      <c r="A146" s="23">
        <f t="shared" si="7"/>
        <v>134</v>
      </c>
      <c r="B146" s="33" t="s">
        <v>463</v>
      </c>
      <c r="C146" s="31" t="s">
        <v>139</v>
      </c>
      <c r="D146" s="31" t="s">
        <v>484</v>
      </c>
      <c r="E146" s="31" t="s">
        <v>488</v>
      </c>
      <c r="F146" s="34">
        <f t="shared" si="9"/>
        <v>8223</v>
      </c>
      <c r="G146" s="72">
        <f>G148</f>
        <v>0</v>
      </c>
      <c r="H146" s="60">
        <v>8223</v>
      </c>
      <c r="I146" s="54">
        <v>8223</v>
      </c>
      <c r="J146" s="56">
        <f t="shared" si="6"/>
        <v>0</v>
      </c>
    </row>
    <row r="147" spans="1:10" ht="38.25">
      <c r="A147" s="23">
        <f t="shared" si="7"/>
        <v>135</v>
      </c>
      <c r="B147" s="33" t="s">
        <v>49</v>
      </c>
      <c r="C147" s="31" t="s">
        <v>139</v>
      </c>
      <c r="D147" s="31" t="s">
        <v>69</v>
      </c>
      <c r="E147" s="31" t="s">
        <v>488</v>
      </c>
      <c r="F147" s="34">
        <f t="shared" si="9"/>
        <v>8223</v>
      </c>
      <c r="G147" s="72">
        <f>G148</f>
        <v>0</v>
      </c>
      <c r="H147" s="60">
        <v>8223</v>
      </c>
      <c r="I147" s="54">
        <v>8223</v>
      </c>
      <c r="J147" s="56">
        <f t="shared" si="6"/>
        <v>0</v>
      </c>
    </row>
    <row r="148" spans="1:10" s="10" customFormat="1" ht="12.75">
      <c r="A148" s="23">
        <f t="shared" si="7"/>
        <v>136</v>
      </c>
      <c r="B148" s="33" t="s">
        <v>539</v>
      </c>
      <c r="C148" s="31" t="s">
        <v>139</v>
      </c>
      <c r="D148" s="31" t="s">
        <v>69</v>
      </c>
      <c r="E148" s="31" t="s">
        <v>260</v>
      </c>
      <c r="F148" s="34">
        <f t="shared" si="9"/>
        <v>8223</v>
      </c>
      <c r="G148" s="71"/>
      <c r="H148" s="60">
        <v>8223</v>
      </c>
      <c r="I148" s="54">
        <v>8223</v>
      </c>
      <c r="J148" s="56">
        <f t="shared" si="6"/>
        <v>0</v>
      </c>
    </row>
    <row r="149" spans="1:10" s="10" customFormat="1" ht="12.75">
      <c r="A149" s="23">
        <f t="shared" si="7"/>
        <v>137</v>
      </c>
      <c r="B149" s="33" t="s">
        <v>50</v>
      </c>
      <c r="C149" s="31" t="s">
        <v>142</v>
      </c>
      <c r="D149" s="31" t="s">
        <v>279</v>
      </c>
      <c r="E149" s="31" t="s">
        <v>488</v>
      </c>
      <c r="F149" s="34">
        <f t="shared" si="9"/>
        <v>174577.38450000001</v>
      </c>
      <c r="G149" s="72">
        <f>SUM(G155+G160+G163+G167+G170+G173+G157+G152)</f>
        <v>720.19</v>
      </c>
      <c r="H149" s="60">
        <v>173857.21</v>
      </c>
      <c r="I149" s="54">
        <v>173857.1945</v>
      </c>
      <c r="J149" s="109">
        <f t="shared" si="6"/>
        <v>-0.015499999979510903</v>
      </c>
    </row>
    <row r="150" spans="1:10" s="10" customFormat="1" ht="12.75">
      <c r="A150" s="23">
        <f t="shared" si="7"/>
        <v>138</v>
      </c>
      <c r="B150" s="33" t="s">
        <v>181</v>
      </c>
      <c r="C150" s="31" t="s">
        <v>142</v>
      </c>
      <c r="D150" s="31" t="s">
        <v>182</v>
      </c>
      <c r="E150" s="31" t="s">
        <v>488</v>
      </c>
      <c r="F150" s="34">
        <f t="shared" si="9"/>
        <v>54.0161</v>
      </c>
      <c r="G150" s="97">
        <f>G152</f>
        <v>0</v>
      </c>
      <c r="H150" s="60">
        <v>54.02</v>
      </c>
      <c r="I150" s="54">
        <v>54.0161</v>
      </c>
      <c r="J150" s="56">
        <f aca="true" t="shared" si="10" ref="J150:J213">SUM(I150-H150)</f>
        <v>-0.003900000000001569</v>
      </c>
    </row>
    <row r="151" spans="1:10" s="10" customFormat="1" ht="12.75">
      <c r="A151" s="23">
        <f t="shared" si="7"/>
        <v>139</v>
      </c>
      <c r="B151" s="33" t="s">
        <v>188</v>
      </c>
      <c r="C151" s="31" t="s">
        <v>142</v>
      </c>
      <c r="D151" s="31" t="s">
        <v>364</v>
      </c>
      <c r="E151" s="31" t="s">
        <v>488</v>
      </c>
      <c r="F151" s="34">
        <f t="shared" si="9"/>
        <v>54.0161</v>
      </c>
      <c r="G151" s="97">
        <f>G152</f>
        <v>0</v>
      </c>
      <c r="H151" s="60">
        <v>54.02</v>
      </c>
      <c r="I151" s="54">
        <v>54.0161</v>
      </c>
      <c r="J151" s="56">
        <f t="shared" si="10"/>
        <v>-0.003900000000001569</v>
      </c>
    </row>
    <row r="152" spans="1:10" s="10" customFormat="1" ht="12.75">
      <c r="A152" s="23">
        <f t="shared" si="7"/>
        <v>140</v>
      </c>
      <c r="B152" s="33" t="s">
        <v>230</v>
      </c>
      <c r="C152" s="31" t="s">
        <v>142</v>
      </c>
      <c r="D152" s="31" t="s">
        <v>364</v>
      </c>
      <c r="E152" s="31" t="s">
        <v>141</v>
      </c>
      <c r="F152" s="34">
        <f t="shared" si="9"/>
        <v>54.0161</v>
      </c>
      <c r="G152" s="97"/>
      <c r="H152" s="60">
        <v>54.02</v>
      </c>
      <c r="I152" s="54">
        <v>54.0161</v>
      </c>
      <c r="J152" s="56">
        <f t="shared" si="10"/>
        <v>-0.003900000000001569</v>
      </c>
    </row>
    <row r="153" spans="1:10" ht="25.5">
      <c r="A153" s="23">
        <f t="shared" si="7"/>
        <v>141</v>
      </c>
      <c r="B153" s="33" t="s">
        <v>51</v>
      </c>
      <c r="C153" s="31" t="s">
        <v>142</v>
      </c>
      <c r="D153" s="31" t="s">
        <v>195</v>
      </c>
      <c r="E153" s="31" t="s">
        <v>488</v>
      </c>
      <c r="F153" s="34">
        <f t="shared" si="9"/>
        <v>21805.2041</v>
      </c>
      <c r="G153" s="72">
        <f>SUM(G155+G157)</f>
        <v>601.44</v>
      </c>
      <c r="H153" s="60">
        <v>21203.77</v>
      </c>
      <c r="I153" s="54">
        <v>21203.7641</v>
      </c>
      <c r="J153" s="109">
        <f t="shared" si="10"/>
        <v>-0.0059000000001105946</v>
      </c>
    </row>
    <row r="154" spans="1:10" ht="12.75">
      <c r="A154" s="23">
        <f t="shared" si="7"/>
        <v>142</v>
      </c>
      <c r="B154" s="33" t="s">
        <v>52</v>
      </c>
      <c r="C154" s="31" t="s">
        <v>142</v>
      </c>
      <c r="D154" s="31" t="s">
        <v>143</v>
      </c>
      <c r="E154" s="31" t="s">
        <v>488</v>
      </c>
      <c r="F154" s="34">
        <f t="shared" si="9"/>
        <v>21805.2041</v>
      </c>
      <c r="G154" s="72">
        <f>SUM(G155)</f>
        <v>601.44</v>
      </c>
      <c r="H154" s="60">
        <v>21203.77</v>
      </c>
      <c r="I154" s="54">
        <v>21203.7641</v>
      </c>
      <c r="J154" s="109">
        <f t="shared" si="10"/>
        <v>-0.0059000000001105946</v>
      </c>
    </row>
    <row r="155" spans="1:10" s="10" customFormat="1" ht="12.75">
      <c r="A155" s="23">
        <f t="shared" si="7"/>
        <v>143</v>
      </c>
      <c r="B155" s="33" t="s">
        <v>580</v>
      </c>
      <c r="C155" s="31" t="s">
        <v>142</v>
      </c>
      <c r="D155" s="31" t="s">
        <v>143</v>
      </c>
      <c r="E155" s="31" t="s">
        <v>141</v>
      </c>
      <c r="F155" s="34">
        <f t="shared" si="9"/>
        <v>20034.2041</v>
      </c>
      <c r="G155" s="71">
        <v>601.44</v>
      </c>
      <c r="H155" s="60">
        <v>19432.77</v>
      </c>
      <c r="I155" s="54">
        <v>19432.7641</v>
      </c>
      <c r="J155" s="109">
        <f t="shared" si="10"/>
        <v>-0.0059000000001105946</v>
      </c>
    </row>
    <row r="156" spans="1:10" s="10" customFormat="1" ht="51">
      <c r="A156" s="23">
        <f t="shared" si="7"/>
        <v>144</v>
      </c>
      <c r="B156" s="33" t="s">
        <v>239</v>
      </c>
      <c r="C156" s="31" t="s">
        <v>142</v>
      </c>
      <c r="D156" s="31" t="s">
        <v>240</v>
      </c>
      <c r="E156" s="31" t="s">
        <v>488</v>
      </c>
      <c r="F156" s="34">
        <f t="shared" si="9"/>
        <v>1771</v>
      </c>
      <c r="G156" s="71">
        <f>SUM(G157)</f>
        <v>0</v>
      </c>
      <c r="H156" s="60">
        <v>1771</v>
      </c>
      <c r="I156" s="54">
        <v>1771</v>
      </c>
      <c r="J156" s="56">
        <f t="shared" si="10"/>
        <v>0</v>
      </c>
    </row>
    <row r="157" spans="1:10" s="10" customFormat="1" ht="12.75">
      <c r="A157" s="23">
        <f t="shared" si="7"/>
        <v>145</v>
      </c>
      <c r="B157" s="33" t="s">
        <v>580</v>
      </c>
      <c r="C157" s="31" t="s">
        <v>142</v>
      </c>
      <c r="D157" s="31" t="s">
        <v>240</v>
      </c>
      <c r="E157" s="31" t="s">
        <v>141</v>
      </c>
      <c r="F157" s="34">
        <f t="shared" si="9"/>
        <v>1771</v>
      </c>
      <c r="G157" s="71"/>
      <c r="H157" s="60">
        <v>1771</v>
      </c>
      <c r="I157" s="54">
        <v>1771</v>
      </c>
      <c r="J157" s="56">
        <f t="shared" si="10"/>
        <v>0</v>
      </c>
    </row>
    <row r="158" spans="1:10" ht="12.75">
      <c r="A158" s="23">
        <f t="shared" si="7"/>
        <v>146</v>
      </c>
      <c r="B158" s="33" t="s">
        <v>53</v>
      </c>
      <c r="C158" s="31" t="s">
        <v>142</v>
      </c>
      <c r="D158" s="31" t="s">
        <v>196</v>
      </c>
      <c r="E158" s="31" t="s">
        <v>488</v>
      </c>
      <c r="F158" s="34">
        <f t="shared" si="9"/>
        <v>14732.1631</v>
      </c>
      <c r="G158" s="72">
        <f>G160</f>
        <v>118.75</v>
      </c>
      <c r="H158" s="60">
        <v>14613.41</v>
      </c>
      <c r="I158" s="54">
        <v>14613.4131</v>
      </c>
      <c r="J158" s="56">
        <f t="shared" si="10"/>
        <v>0.0030999999999039574</v>
      </c>
    </row>
    <row r="159" spans="1:10" ht="12.75">
      <c r="A159" s="23">
        <f t="shared" si="7"/>
        <v>147</v>
      </c>
      <c r="B159" s="33" t="s">
        <v>491</v>
      </c>
      <c r="C159" s="31" t="s">
        <v>142</v>
      </c>
      <c r="D159" s="31" t="s">
        <v>144</v>
      </c>
      <c r="E159" s="31" t="s">
        <v>488</v>
      </c>
      <c r="F159" s="34">
        <f t="shared" si="9"/>
        <v>14732.1631</v>
      </c>
      <c r="G159" s="72">
        <f>G160</f>
        <v>118.75</v>
      </c>
      <c r="H159" s="60">
        <v>14613.41</v>
      </c>
      <c r="I159" s="54">
        <v>14613.4131</v>
      </c>
      <c r="J159" s="56">
        <f t="shared" si="10"/>
        <v>0.0030999999999039574</v>
      </c>
    </row>
    <row r="160" spans="1:10" ht="12.75">
      <c r="A160" s="23">
        <f t="shared" si="7"/>
        <v>148</v>
      </c>
      <c r="B160" s="33" t="s">
        <v>580</v>
      </c>
      <c r="C160" s="31" t="s">
        <v>142</v>
      </c>
      <c r="D160" s="31" t="s">
        <v>144</v>
      </c>
      <c r="E160" s="31" t="s">
        <v>141</v>
      </c>
      <c r="F160" s="34">
        <f t="shared" si="9"/>
        <v>14732.1631</v>
      </c>
      <c r="G160" s="72">
        <v>118.75</v>
      </c>
      <c r="H160" s="60">
        <v>14613.41</v>
      </c>
      <c r="I160" s="54">
        <v>14613.4131</v>
      </c>
      <c r="J160" s="56">
        <f t="shared" si="10"/>
        <v>0.0030999999999039574</v>
      </c>
    </row>
    <row r="161" spans="1:10" ht="12.75">
      <c r="A161" s="23">
        <f t="shared" si="7"/>
        <v>149</v>
      </c>
      <c r="B161" s="33" t="s">
        <v>54</v>
      </c>
      <c r="C161" s="31" t="s">
        <v>142</v>
      </c>
      <c r="D161" s="31" t="s">
        <v>180</v>
      </c>
      <c r="E161" s="31" t="s">
        <v>488</v>
      </c>
      <c r="F161" s="34">
        <f t="shared" si="9"/>
        <v>2278.0012</v>
      </c>
      <c r="G161" s="72">
        <f>G163</f>
        <v>0</v>
      </c>
      <c r="H161" s="60">
        <v>2278</v>
      </c>
      <c r="I161" s="54">
        <v>2278.0012</v>
      </c>
      <c r="J161" s="56">
        <f t="shared" si="10"/>
        <v>0.0012000000001535227</v>
      </c>
    </row>
    <row r="162" spans="1:10" ht="12.75">
      <c r="A162" s="23">
        <f t="shared" si="7"/>
        <v>150</v>
      </c>
      <c r="B162" s="33" t="s">
        <v>55</v>
      </c>
      <c r="C162" s="31" t="s">
        <v>142</v>
      </c>
      <c r="D162" s="31" t="s">
        <v>145</v>
      </c>
      <c r="E162" s="31" t="s">
        <v>488</v>
      </c>
      <c r="F162" s="34">
        <f t="shared" si="9"/>
        <v>2278.0012</v>
      </c>
      <c r="G162" s="72">
        <f>G163</f>
        <v>0</v>
      </c>
      <c r="H162" s="60">
        <v>2278</v>
      </c>
      <c r="I162" s="54">
        <v>2278.0012</v>
      </c>
      <c r="J162" s="56">
        <f t="shared" si="10"/>
        <v>0.0012000000001535227</v>
      </c>
    </row>
    <row r="163" spans="1:10" ht="12.75">
      <c r="A163" s="23">
        <f t="shared" si="7"/>
        <v>151</v>
      </c>
      <c r="B163" s="33" t="s">
        <v>580</v>
      </c>
      <c r="C163" s="31" t="s">
        <v>142</v>
      </c>
      <c r="D163" s="31" t="s">
        <v>145</v>
      </c>
      <c r="E163" s="31" t="s">
        <v>141</v>
      </c>
      <c r="F163" s="34">
        <f t="shared" si="9"/>
        <v>2278.0012</v>
      </c>
      <c r="G163" s="72"/>
      <c r="H163" s="60">
        <v>2278</v>
      </c>
      <c r="I163" s="54">
        <v>2278.0012</v>
      </c>
      <c r="J163" s="56">
        <f t="shared" si="10"/>
        <v>0.0012000000001535227</v>
      </c>
    </row>
    <row r="164" spans="1:10" s="10" customFormat="1" ht="12.75">
      <c r="A164" s="23">
        <f t="shared" si="7"/>
        <v>152</v>
      </c>
      <c r="B164" s="33" t="s">
        <v>458</v>
      </c>
      <c r="C164" s="31" t="s">
        <v>142</v>
      </c>
      <c r="D164" s="31" t="s">
        <v>189</v>
      </c>
      <c r="E164" s="31" t="s">
        <v>488</v>
      </c>
      <c r="F164" s="34">
        <f t="shared" si="9"/>
        <v>133937</v>
      </c>
      <c r="G164" s="71"/>
      <c r="H164" s="60">
        <v>133937</v>
      </c>
      <c r="I164" s="54">
        <v>133937</v>
      </c>
      <c r="J164" s="56">
        <f t="shared" si="10"/>
        <v>0</v>
      </c>
    </row>
    <row r="165" spans="1:10" s="10" customFormat="1" ht="12.75">
      <c r="A165" s="23">
        <f t="shared" si="7"/>
        <v>153</v>
      </c>
      <c r="B165" s="33" t="s">
        <v>625</v>
      </c>
      <c r="C165" s="31" t="s">
        <v>142</v>
      </c>
      <c r="D165" s="31" t="s">
        <v>405</v>
      </c>
      <c r="E165" s="31" t="s">
        <v>488</v>
      </c>
      <c r="F165" s="34">
        <f t="shared" si="9"/>
        <v>11469</v>
      </c>
      <c r="G165" s="71"/>
      <c r="H165" s="60">
        <v>11469</v>
      </c>
      <c r="I165" s="54">
        <v>11469</v>
      </c>
      <c r="J165" s="56">
        <f t="shared" si="10"/>
        <v>0</v>
      </c>
    </row>
    <row r="166" spans="1:10" ht="38.25">
      <c r="A166" s="23">
        <f t="shared" si="7"/>
        <v>154</v>
      </c>
      <c r="B166" s="33" t="s">
        <v>389</v>
      </c>
      <c r="C166" s="31" t="s">
        <v>142</v>
      </c>
      <c r="D166" s="31" t="s">
        <v>146</v>
      </c>
      <c r="E166" s="31" t="s">
        <v>488</v>
      </c>
      <c r="F166" s="34">
        <f t="shared" si="9"/>
        <v>11469</v>
      </c>
      <c r="G166" s="72"/>
      <c r="H166" s="60">
        <v>11469</v>
      </c>
      <c r="I166" s="54">
        <v>11469</v>
      </c>
      <c r="J166" s="56">
        <f t="shared" si="10"/>
        <v>0</v>
      </c>
    </row>
    <row r="167" spans="1:10" ht="12.75">
      <c r="A167" s="23">
        <f t="shared" si="7"/>
        <v>155</v>
      </c>
      <c r="B167" s="33" t="s">
        <v>580</v>
      </c>
      <c r="C167" s="31" t="s">
        <v>142</v>
      </c>
      <c r="D167" s="31" t="s">
        <v>146</v>
      </c>
      <c r="E167" s="31" t="s">
        <v>141</v>
      </c>
      <c r="F167" s="34">
        <f t="shared" si="9"/>
        <v>11469</v>
      </c>
      <c r="G167" s="72"/>
      <c r="H167" s="60">
        <v>11469</v>
      </c>
      <c r="I167" s="54">
        <v>11469</v>
      </c>
      <c r="J167" s="56">
        <f t="shared" si="10"/>
        <v>0</v>
      </c>
    </row>
    <row r="168" spans="1:10" ht="63.75">
      <c r="A168" s="23">
        <f t="shared" si="7"/>
        <v>156</v>
      </c>
      <c r="B168" s="33" t="s">
        <v>37</v>
      </c>
      <c r="C168" s="31" t="s">
        <v>142</v>
      </c>
      <c r="D168" s="31" t="s">
        <v>408</v>
      </c>
      <c r="E168" s="31" t="s">
        <v>488</v>
      </c>
      <c r="F168" s="34">
        <f t="shared" si="9"/>
        <v>122468</v>
      </c>
      <c r="G168" s="72"/>
      <c r="H168" s="60">
        <v>122468</v>
      </c>
      <c r="I168" s="54">
        <v>122468</v>
      </c>
      <c r="J168" s="56">
        <f t="shared" si="10"/>
        <v>0</v>
      </c>
    </row>
    <row r="169" spans="1:10" ht="63.75">
      <c r="A169" s="23">
        <f aca="true" t="shared" si="11" ref="A169:A232">SUM(A168+1)</f>
        <v>157</v>
      </c>
      <c r="B169" s="33" t="s">
        <v>39</v>
      </c>
      <c r="C169" s="31" t="s">
        <v>142</v>
      </c>
      <c r="D169" s="31" t="s">
        <v>147</v>
      </c>
      <c r="E169" s="31" t="s">
        <v>488</v>
      </c>
      <c r="F169" s="34">
        <f aca="true" t="shared" si="12" ref="F169:F200">SUM(I169+G169)</f>
        <v>122468</v>
      </c>
      <c r="G169" s="72"/>
      <c r="H169" s="60">
        <v>122468</v>
      </c>
      <c r="I169" s="54">
        <v>122468</v>
      </c>
      <c r="J169" s="56">
        <f t="shared" si="10"/>
        <v>0</v>
      </c>
    </row>
    <row r="170" spans="1:10" ht="12.75">
      <c r="A170" s="23">
        <f t="shared" si="11"/>
        <v>158</v>
      </c>
      <c r="B170" s="33" t="s">
        <v>580</v>
      </c>
      <c r="C170" s="31" t="s">
        <v>142</v>
      </c>
      <c r="D170" s="31" t="s">
        <v>147</v>
      </c>
      <c r="E170" s="31" t="s">
        <v>141</v>
      </c>
      <c r="F170" s="34">
        <f t="shared" si="12"/>
        <v>122468</v>
      </c>
      <c r="G170" s="72"/>
      <c r="H170" s="60">
        <v>122468</v>
      </c>
      <c r="I170" s="54">
        <v>122468</v>
      </c>
      <c r="J170" s="56">
        <f t="shared" si="10"/>
        <v>0</v>
      </c>
    </row>
    <row r="171" spans="1:10" s="10" customFormat="1" ht="12.75">
      <c r="A171" s="23">
        <f t="shared" si="11"/>
        <v>159</v>
      </c>
      <c r="B171" s="33" t="s">
        <v>336</v>
      </c>
      <c r="C171" s="31" t="s">
        <v>142</v>
      </c>
      <c r="D171" s="31" t="s">
        <v>555</v>
      </c>
      <c r="E171" s="31" t="s">
        <v>488</v>
      </c>
      <c r="F171" s="34">
        <f t="shared" si="12"/>
        <v>1771</v>
      </c>
      <c r="G171" s="71"/>
      <c r="H171" s="60">
        <v>1771</v>
      </c>
      <c r="I171" s="54">
        <v>1771</v>
      </c>
      <c r="J171" s="56">
        <f t="shared" si="10"/>
        <v>0</v>
      </c>
    </row>
    <row r="172" spans="1:10" ht="51">
      <c r="A172" s="23">
        <f t="shared" si="11"/>
        <v>160</v>
      </c>
      <c r="B172" s="33" t="s">
        <v>390</v>
      </c>
      <c r="C172" s="31" t="s">
        <v>142</v>
      </c>
      <c r="D172" s="31" t="s">
        <v>590</v>
      </c>
      <c r="E172" s="31" t="s">
        <v>488</v>
      </c>
      <c r="F172" s="34">
        <f t="shared" si="12"/>
        <v>1771</v>
      </c>
      <c r="G172" s="72"/>
      <c r="H172" s="60">
        <v>1771</v>
      </c>
      <c r="I172" s="54">
        <v>1771</v>
      </c>
      <c r="J172" s="56">
        <f t="shared" si="10"/>
        <v>0</v>
      </c>
    </row>
    <row r="173" spans="1:10" ht="12.75">
      <c r="A173" s="23">
        <f t="shared" si="11"/>
        <v>161</v>
      </c>
      <c r="B173" s="33" t="s">
        <v>580</v>
      </c>
      <c r="C173" s="31" t="s">
        <v>142</v>
      </c>
      <c r="D173" s="31" t="s">
        <v>590</v>
      </c>
      <c r="E173" s="31" t="s">
        <v>141</v>
      </c>
      <c r="F173" s="34">
        <f t="shared" si="12"/>
        <v>1771</v>
      </c>
      <c r="G173" s="72"/>
      <c r="H173" s="60">
        <v>1771</v>
      </c>
      <c r="I173" s="54">
        <v>1771</v>
      </c>
      <c r="J173" s="56">
        <f t="shared" si="10"/>
        <v>0</v>
      </c>
    </row>
    <row r="174" spans="1:10" ht="12.75">
      <c r="A174" s="23">
        <f t="shared" si="11"/>
        <v>162</v>
      </c>
      <c r="B174" s="33" t="s">
        <v>56</v>
      </c>
      <c r="C174" s="31" t="s">
        <v>148</v>
      </c>
      <c r="D174" s="31" t="s">
        <v>279</v>
      </c>
      <c r="E174" s="31" t="s">
        <v>488</v>
      </c>
      <c r="F174" s="34">
        <f t="shared" si="12"/>
        <v>7605</v>
      </c>
      <c r="G174" s="72">
        <f>SUM(G178+G180+G183)</f>
        <v>0</v>
      </c>
      <c r="H174" s="60">
        <v>7605</v>
      </c>
      <c r="I174" s="54">
        <v>7605</v>
      </c>
      <c r="J174" s="56">
        <f t="shared" si="10"/>
        <v>0</v>
      </c>
    </row>
    <row r="175" spans="1:10" ht="12.75">
      <c r="A175" s="23">
        <f t="shared" si="11"/>
        <v>163</v>
      </c>
      <c r="B175" s="33" t="s">
        <v>48</v>
      </c>
      <c r="C175" s="31" t="s">
        <v>148</v>
      </c>
      <c r="D175" s="31" t="s">
        <v>197</v>
      </c>
      <c r="E175" s="31" t="s">
        <v>488</v>
      </c>
      <c r="F175" s="34">
        <f t="shared" si="12"/>
        <v>7325</v>
      </c>
      <c r="G175" s="72">
        <f>SUM(G180+G178)</f>
        <v>0</v>
      </c>
      <c r="H175" s="60">
        <v>7325</v>
      </c>
      <c r="I175" s="54">
        <v>7325</v>
      </c>
      <c r="J175" s="56">
        <f t="shared" si="10"/>
        <v>0</v>
      </c>
    </row>
    <row r="176" spans="1:10" ht="12.75">
      <c r="A176" s="23">
        <f t="shared" si="11"/>
        <v>164</v>
      </c>
      <c r="B176" s="33" t="s">
        <v>57</v>
      </c>
      <c r="C176" s="31" t="s">
        <v>148</v>
      </c>
      <c r="D176" s="31" t="s">
        <v>592</v>
      </c>
      <c r="E176" s="31" t="s">
        <v>488</v>
      </c>
      <c r="F176" s="34">
        <f t="shared" si="12"/>
        <v>7325</v>
      </c>
      <c r="G176" s="72">
        <f>G178+G180</f>
        <v>0</v>
      </c>
      <c r="H176" s="60">
        <v>7325</v>
      </c>
      <c r="I176" s="54">
        <v>7325</v>
      </c>
      <c r="J176" s="56">
        <f t="shared" si="10"/>
        <v>0</v>
      </c>
    </row>
    <row r="177" spans="1:10" ht="38.25">
      <c r="A177" s="23">
        <f t="shared" si="11"/>
        <v>165</v>
      </c>
      <c r="B177" s="33" t="s">
        <v>391</v>
      </c>
      <c r="C177" s="31" t="s">
        <v>148</v>
      </c>
      <c r="D177" s="31" t="s">
        <v>616</v>
      </c>
      <c r="E177" s="31" t="s">
        <v>488</v>
      </c>
      <c r="F177" s="34">
        <f t="shared" si="12"/>
        <v>3000</v>
      </c>
      <c r="G177" s="72">
        <f>G178</f>
        <v>0</v>
      </c>
      <c r="H177" s="60">
        <v>3000</v>
      </c>
      <c r="I177" s="54">
        <v>3000</v>
      </c>
      <c r="J177" s="56">
        <f t="shared" si="10"/>
        <v>0</v>
      </c>
    </row>
    <row r="178" spans="1:10" s="10" customFormat="1" ht="12.75">
      <c r="A178" s="23">
        <f t="shared" si="11"/>
        <v>166</v>
      </c>
      <c r="B178" s="33" t="s">
        <v>580</v>
      </c>
      <c r="C178" s="31" t="s">
        <v>148</v>
      </c>
      <c r="D178" s="31" t="s">
        <v>616</v>
      </c>
      <c r="E178" s="31" t="s">
        <v>141</v>
      </c>
      <c r="F178" s="34">
        <f t="shared" si="12"/>
        <v>3000</v>
      </c>
      <c r="G178" s="71"/>
      <c r="H178" s="60">
        <v>3000</v>
      </c>
      <c r="I178" s="54">
        <v>3000</v>
      </c>
      <c r="J178" s="56">
        <f t="shared" si="10"/>
        <v>0</v>
      </c>
    </row>
    <row r="179" spans="1:10" ht="38.25">
      <c r="A179" s="23">
        <f t="shared" si="11"/>
        <v>167</v>
      </c>
      <c r="B179" s="33" t="s">
        <v>583</v>
      </c>
      <c r="C179" s="31" t="s">
        <v>148</v>
      </c>
      <c r="D179" s="31" t="s">
        <v>149</v>
      </c>
      <c r="E179" s="31" t="s">
        <v>488</v>
      </c>
      <c r="F179" s="34">
        <f t="shared" si="12"/>
        <v>4325</v>
      </c>
      <c r="G179" s="72">
        <f>SUM(G180)</f>
        <v>0</v>
      </c>
      <c r="H179" s="60">
        <v>4325</v>
      </c>
      <c r="I179" s="54">
        <v>4325</v>
      </c>
      <c r="J179" s="56">
        <f t="shared" si="10"/>
        <v>0</v>
      </c>
    </row>
    <row r="180" spans="1:10" ht="12.75">
      <c r="A180" s="23">
        <f t="shared" si="11"/>
        <v>168</v>
      </c>
      <c r="B180" s="33" t="s">
        <v>580</v>
      </c>
      <c r="C180" s="31" t="s">
        <v>148</v>
      </c>
      <c r="D180" s="31" t="s">
        <v>149</v>
      </c>
      <c r="E180" s="31" t="s">
        <v>141</v>
      </c>
      <c r="F180" s="34">
        <f t="shared" si="12"/>
        <v>4325</v>
      </c>
      <c r="G180" s="72"/>
      <c r="H180" s="60">
        <v>4325</v>
      </c>
      <c r="I180" s="54">
        <v>4325</v>
      </c>
      <c r="J180" s="56">
        <f t="shared" si="10"/>
        <v>0</v>
      </c>
    </row>
    <row r="181" spans="1:10" ht="12.75">
      <c r="A181" s="23">
        <f t="shared" si="11"/>
        <v>169</v>
      </c>
      <c r="B181" s="33" t="s">
        <v>463</v>
      </c>
      <c r="C181" s="31" t="s">
        <v>148</v>
      </c>
      <c r="D181" s="31" t="s">
        <v>484</v>
      </c>
      <c r="E181" s="31" t="s">
        <v>488</v>
      </c>
      <c r="F181" s="34">
        <f t="shared" si="12"/>
        <v>280</v>
      </c>
      <c r="G181" s="72"/>
      <c r="H181" s="60">
        <v>280</v>
      </c>
      <c r="I181" s="54">
        <v>280</v>
      </c>
      <c r="J181" s="56">
        <f t="shared" si="10"/>
        <v>0</v>
      </c>
    </row>
    <row r="182" spans="1:10" s="10" customFormat="1" ht="25.5">
      <c r="A182" s="23">
        <f t="shared" si="11"/>
        <v>170</v>
      </c>
      <c r="B182" s="33" t="s">
        <v>392</v>
      </c>
      <c r="C182" s="31" t="s">
        <v>148</v>
      </c>
      <c r="D182" s="31" t="s">
        <v>510</v>
      </c>
      <c r="E182" s="31" t="s">
        <v>488</v>
      </c>
      <c r="F182" s="34">
        <f t="shared" si="12"/>
        <v>280</v>
      </c>
      <c r="G182" s="71"/>
      <c r="H182" s="60">
        <v>280</v>
      </c>
      <c r="I182" s="54">
        <v>280</v>
      </c>
      <c r="J182" s="56">
        <f t="shared" si="10"/>
        <v>0</v>
      </c>
    </row>
    <row r="183" spans="1:10" ht="12.75">
      <c r="A183" s="23">
        <f t="shared" si="11"/>
        <v>171</v>
      </c>
      <c r="B183" s="33" t="s">
        <v>539</v>
      </c>
      <c r="C183" s="31" t="s">
        <v>148</v>
      </c>
      <c r="D183" s="31" t="s">
        <v>510</v>
      </c>
      <c r="E183" s="31" t="s">
        <v>260</v>
      </c>
      <c r="F183" s="34">
        <f t="shared" si="12"/>
        <v>280</v>
      </c>
      <c r="G183" s="72"/>
      <c r="H183" s="60">
        <v>280</v>
      </c>
      <c r="I183" s="54">
        <v>280</v>
      </c>
      <c r="J183" s="56">
        <f t="shared" si="10"/>
        <v>0</v>
      </c>
    </row>
    <row r="184" spans="1:10" ht="12.75">
      <c r="A184" s="23">
        <f t="shared" si="11"/>
        <v>172</v>
      </c>
      <c r="B184" s="33" t="s">
        <v>58</v>
      </c>
      <c r="C184" s="31" t="s">
        <v>150</v>
      </c>
      <c r="D184" s="31" t="s">
        <v>279</v>
      </c>
      <c r="E184" s="31" t="s">
        <v>488</v>
      </c>
      <c r="F184" s="34">
        <f t="shared" si="12"/>
        <v>4980</v>
      </c>
      <c r="G184" s="72"/>
      <c r="H184" s="60">
        <v>4980</v>
      </c>
      <c r="I184" s="54">
        <v>4980</v>
      </c>
      <c r="J184" s="56">
        <f t="shared" si="10"/>
        <v>0</v>
      </c>
    </row>
    <row r="185" spans="1:10" ht="51">
      <c r="A185" s="23">
        <f t="shared" si="11"/>
        <v>173</v>
      </c>
      <c r="B185" s="33" t="s">
        <v>349</v>
      </c>
      <c r="C185" s="31" t="s">
        <v>150</v>
      </c>
      <c r="D185" s="31" t="s">
        <v>198</v>
      </c>
      <c r="E185" s="31" t="s">
        <v>488</v>
      </c>
      <c r="F185" s="34">
        <f t="shared" si="12"/>
        <v>4980</v>
      </c>
      <c r="G185" s="72"/>
      <c r="H185" s="60">
        <v>4980</v>
      </c>
      <c r="I185" s="54">
        <v>4980</v>
      </c>
      <c r="J185" s="56">
        <f t="shared" si="10"/>
        <v>0</v>
      </c>
    </row>
    <row r="186" spans="1:10" ht="12.75">
      <c r="A186" s="23">
        <f t="shared" si="11"/>
        <v>174</v>
      </c>
      <c r="B186" s="33" t="s">
        <v>491</v>
      </c>
      <c r="C186" s="31" t="s">
        <v>150</v>
      </c>
      <c r="D186" s="31" t="s">
        <v>151</v>
      </c>
      <c r="E186" s="31" t="s">
        <v>488</v>
      </c>
      <c r="F186" s="34">
        <f t="shared" si="12"/>
        <v>4980</v>
      </c>
      <c r="G186" s="72"/>
      <c r="H186" s="60">
        <v>4980</v>
      </c>
      <c r="I186" s="54">
        <v>4980</v>
      </c>
      <c r="J186" s="56">
        <f t="shared" si="10"/>
        <v>0</v>
      </c>
    </row>
    <row r="187" spans="1:10" ht="12.75">
      <c r="A187" s="23">
        <f t="shared" si="11"/>
        <v>175</v>
      </c>
      <c r="B187" s="33" t="s">
        <v>580</v>
      </c>
      <c r="C187" s="31" t="s">
        <v>150</v>
      </c>
      <c r="D187" s="31" t="s">
        <v>151</v>
      </c>
      <c r="E187" s="31" t="s">
        <v>141</v>
      </c>
      <c r="F187" s="34">
        <f t="shared" si="12"/>
        <v>4980</v>
      </c>
      <c r="G187" s="72"/>
      <c r="H187" s="60">
        <v>4980</v>
      </c>
      <c r="I187" s="54">
        <v>4980</v>
      </c>
      <c r="J187" s="56">
        <f t="shared" si="10"/>
        <v>0</v>
      </c>
    </row>
    <row r="188" spans="1:10" ht="12.75">
      <c r="A188" s="23">
        <f t="shared" si="11"/>
        <v>176</v>
      </c>
      <c r="B188" s="35" t="s">
        <v>350</v>
      </c>
      <c r="C188" s="36" t="s">
        <v>152</v>
      </c>
      <c r="D188" s="36" t="s">
        <v>279</v>
      </c>
      <c r="E188" s="36" t="s">
        <v>488</v>
      </c>
      <c r="F188" s="37">
        <f t="shared" si="12"/>
        <v>2167</v>
      </c>
      <c r="G188" s="72"/>
      <c r="H188" s="60">
        <v>2167</v>
      </c>
      <c r="I188" s="54">
        <v>2167</v>
      </c>
      <c r="J188" s="56">
        <f t="shared" si="10"/>
        <v>0</v>
      </c>
    </row>
    <row r="189" spans="1:10" ht="12.75">
      <c r="A189" s="23">
        <f t="shared" si="11"/>
        <v>177</v>
      </c>
      <c r="B189" s="33" t="s">
        <v>351</v>
      </c>
      <c r="C189" s="31" t="s">
        <v>153</v>
      </c>
      <c r="D189" s="31" t="s">
        <v>279</v>
      </c>
      <c r="E189" s="31" t="s">
        <v>488</v>
      </c>
      <c r="F189" s="34">
        <f t="shared" si="12"/>
        <v>542</v>
      </c>
      <c r="G189" s="72"/>
      <c r="H189" s="60">
        <v>542</v>
      </c>
      <c r="I189" s="54">
        <v>542</v>
      </c>
      <c r="J189" s="56">
        <f t="shared" si="10"/>
        <v>0</v>
      </c>
    </row>
    <row r="190" spans="1:10" ht="12.75">
      <c r="A190" s="23">
        <f t="shared" si="11"/>
        <v>178</v>
      </c>
      <c r="B190" s="33" t="s">
        <v>352</v>
      </c>
      <c r="C190" s="31" t="s">
        <v>153</v>
      </c>
      <c r="D190" s="31" t="s">
        <v>199</v>
      </c>
      <c r="E190" s="31" t="s">
        <v>488</v>
      </c>
      <c r="F190" s="34">
        <f t="shared" si="12"/>
        <v>542</v>
      </c>
      <c r="G190" s="72"/>
      <c r="H190" s="60">
        <v>542</v>
      </c>
      <c r="I190" s="54">
        <v>542</v>
      </c>
      <c r="J190" s="56">
        <f t="shared" si="10"/>
        <v>0</v>
      </c>
    </row>
    <row r="191" spans="1:10" ht="12.75">
      <c r="A191" s="23">
        <f t="shared" si="11"/>
        <v>179</v>
      </c>
      <c r="B191" s="33" t="s">
        <v>491</v>
      </c>
      <c r="C191" s="31" t="s">
        <v>153</v>
      </c>
      <c r="D191" s="31" t="s">
        <v>154</v>
      </c>
      <c r="E191" s="31" t="s">
        <v>488</v>
      </c>
      <c r="F191" s="34">
        <f t="shared" si="12"/>
        <v>542</v>
      </c>
      <c r="G191" s="72"/>
      <c r="H191" s="60">
        <v>542</v>
      </c>
      <c r="I191" s="54">
        <v>542</v>
      </c>
      <c r="J191" s="56">
        <f t="shared" si="10"/>
        <v>0</v>
      </c>
    </row>
    <row r="192" spans="1:10" ht="12.75">
      <c r="A192" s="23">
        <f t="shared" si="11"/>
        <v>180</v>
      </c>
      <c r="B192" s="33" t="s">
        <v>580</v>
      </c>
      <c r="C192" s="31" t="s">
        <v>153</v>
      </c>
      <c r="D192" s="31" t="s">
        <v>154</v>
      </c>
      <c r="E192" s="31" t="s">
        <v>141</v>
      </c>
      <c r="F192" s="34">
        <f t="shared" si="12"/>
        <v>542</v>
      </c>
      <c r="G192" s="72"/>
      <c r="H192" s="60">
        <v>542</v>
      </c>
      <c r="I192" s="54">
        <v>542</v>
      </c>
      <c r="J192" s="56">
        <f t="shared" si="10"/>
        <v>0</v>
      </c>
    </row>
    <row r="193" spans="1:10" ht="12.75">
      <c r="A193" s="23">
        <f t="shared" si="11"/>
        <v>181</v>
      </c>
      <c r="B193" s="33" t="s">
        <v>355</v>
      </c>
      <c r="C193" s="31" t="s">
        <v>334</v>
      </c>
      <c r="D193" s="31" t="s">
        <v>279</v>
      </c>
      <c r="E193" s="31" t="s">
        <v>488</v>
      </c>
      <c r="F193" s="34">
        <f t="shared" si="12"/>
        <v>1625</v>
      </c>
      <c r="G193" s="72"/>
      <c r="H193" s="60">
        <v>1625</v>
      </c>
      <c r="I193" s="54">
        <v>1625</v>
      </c>
      <c r="J193" s="56">
        <f t="shared" si="10"/>
        <v>0</v>
      </c>
    </row>
    <row r="194" spans="1:10" ht="51">
      <c r="A194" s="23">
        <f t="shared" si="11"/>
        <v>182</v>
      </c>
      <c r="B194" s="33" t="s">
        <v>349</v>
      </c>
      <c r="C194" s="31" t="s">
        <v>334</v>
      </c>
      <c r="D194" s="31" t="s">
        <v>198</v>
      </c>
      <c r="E194" s="31" t="s">
        <v>488</v>
      </c>
      <c r="F194" s="34">
        <f t="shared" si="12"/>
        <v>1505</v>
      </c>
      <c r="G194" s="72"/>
      <c r="H194" s="60">
        <v>1505</v>
      </c>
      <c r="I194" s="54">
        <v>1505</v>
      </c>
      <c r="J194" s="56">
        <f t="shared" si="10"/>
        <v>0</v>
      </c>
    </row>
    <row r="195" spans="1:10" ht="12.75">
      <c r="A195" s="23">
        <f t="shared" si="11"/>
        <v>183</v>
      </c>
      <c r="B195" s="33" t="s">
        <v>491</v>
      </c>
      <c r="C195" s="31" t="s">
        <v>334</v>
      </c>
      <c r="D195" s="31" t="s">
        <v>151</v>
      </c>
      <c r="E195" s="31" t="s">
        <v>488</v>
      </c>
      <c r="F195" s="34">
        <f t="shared" si="12"/>
        <v>1505</v>
      </c>
      <c r="G195" s="72"/>
      <c r="H195" s="60">
        <v>1505</v>
      </c>
      <c r="I195" s="54">
        <v>1505</v>
      </c>
      <c r="J195" s="56">
        <f t="shared" si="10"/>
        <v>0</v>
      </c>
    </row>
    <row r="196" spans="1:10" ht="12.75">
      <c r="A196" s="23">
        <f t="shared" si="11"/>
        <v>184</v>
      </c>
      <c r="B196" s="33" t="s">
        <v>580</v>
      </c>
      <c r="C196" s="31" t="s">
        <v>334</v>
      </c>
      <c r="D196" s="31" t="s">
        <v>151</v>
      </c>
      <c r="E196" s="31" t="s">
        <v>141</v>
      </c>
      <c r="F196" s="34">
        <f t="shared" si="12"/>
        <v>1505</v>
      </c>
      <c r="G196" s="72"/>
      <c r="H196" s="60">
        <v>1505</v>
      </c>
      <c r="I196" s="54">
        <v>1505</v>
      </c>
      <c r="J196" s="56">
        <f t="shared" si="10"/>
        <v>0</v>
      </c>
    </row>
    <row r="197" spans="1:10" ht="12.75">
      <c r="A197" s="23">
        <f t="shared" si="11"/>
        <v>185</v>
      </c>
      <c r="B197" s="33" t="s">
        <v>463</v>
      </c>
      <c r="C197" s="31" t="s">
        <v>334</v>
      </c>
      <c r="D197" s="31" t="s">
        <v>484</v>
      </c>
      <c r="E197" s="31" t="s">
        <v>488</v>
      </c>
      <c r="F197" s="34">
        <f t="shared" si="12"/>
        <v>120</v>
      </c>
      <c r="G197" s="72"/>
      <c r="H197" s="60">
        <v>120</v>
      </c>
      <c r="I197" s="54">
        <v>120</v>
      </c>
      <c r="J197" s="56">
        <f t="shared" si="10"/>
        <v>0</v>
      </c>
    </row>
    <row r="198" spans="1:10" ht="25.5">
      <c r="A198" s="23">
        <f t="shared" si="11"/>
        <v>186</v>
      </c>
      <c r="B198" s="33" t="s">
        <v>23</v>
      </c>
      <c r="C198" s="31" t="s">
        <v>334</v>
      </c>
      <c r="D198" s="31" t="s">
        <v>508</v>
      </c>
      <c r="E198" s="31" t="s">
        <v>488</v>
      </c>
      <c r="F198" s="34">
        <f t="shared" si="12"/>
        <v>120</v>
      </c>
      <c r="G198" s="72"/>
      <c r="H198" s="60">
        <v>120</v>
      </c>
      <c r="I198" s="54">
        <v>120</v>
      </c>
      <c r="J198" s="56">
        <f t="shared" si="10"/>
        <v>0</v>
      </c>
    </row>
    <row r="199" spans="1:10" ht="12.75">
      <c r="A199" s="23">
        <f t="shared" si="11"/>
        <v>187</v>
      </c>
      <c r="B199" s="33" t="s">
        <v>539</v>
      </c>
      <c r="C199" s="31" t="s">
        <v>334</v>
      </c>
      <c r="D199" s="31" t="s">
        <v>508</v>
      </c>
      <c r="E199" s="31" t="s">
        <v>260</v>
      </c>
      <c r="F199" s="34">
        <f t="shared" si="12"/>
        <v>120</v>
      </c>
      <c r="G199" s="72"/>
      <c r="H199" s="60">
        <v>120</v>
      </c>
      <c r="I199" s="54">
        <v>120</v>
      </c>
      <c r="J199" s="56">
        <f t="shared" si="10"/>
        <v>0</v>
      </c>
    </row>
    <row r="200" spans="1:10" ht="12.75">
      <c r="A200" s="23">
        <f t="shared" si="11"/>
        <v>188</v>
      </c>
      <c r="B200" s="35" t="s">
        <v>356</v>
      </c>
      <c r="C200" s="36" t="s">
        <v>155</v>
      </c>
      <c r="D200" s="36" t="s">
        <v>279</v>
      </c>
      <c r="E200" s="36" t="s">
        <v>488</v>
      </c>
      <c r="F200" s="37">
        <f t="shared" si="12"/>
        <v>60243.299</v>
      </c>
      <c r="G200" s="72">
        <f>SUM(G201+G208+G219)</f>
        <v>839.67</v>
      </c>
      <c r="H200" s="60">
        <v>59403.63</v>
      </c>
      <c r="I200" s="54">
        <v>59403.629</v>
      </c>
      <c r="J200" s="56">
        <f t="shared" si="10"/>
        <v>-0.000999999996565748</v>
      </c>
    </row>
    <row r="201" spans="1:10" s="10" customFormat="1" ht="12.75">
      <c r="A201" s="23">
        <f t="shared" si="11"/>
        <v>189</v>
      </c>
      <c r="B201" s="33" t="s">
        <v>357</v>
      </c>
      <c r="C201" s="31" t="s">
        <v>156</v>
      </c>
      <c r="D201" s="31" t="s">
        <v>279</v>
      </c>
      <c r="E201" s="31" t="s">
        <v>488</v>
      </c>
      <c r="F201" s="34">
        <f aca="true" t="shared" si="13" ref="F201:F209">SUM(I201+G201)</f>
        <v>24582.752</v>
      </c>
      <c r="G201" s="71"/>
      <c r="H201" s="60">
        <v>24582.752</v>
      </c>
      <c r="I201" s="54">
        <v>24582.752</v>
      </c>
      <c r="J201" s="56">
        <f t="shared" si="10"/>
        <v>0</v>
      </c>
    </row>
    <row r="202" spans="1:10" s="10" customFormat="1" ht="12.75">
      <c r="A202" s="23">
        <f t="shared" si="11"/>
        <v>190</v>
      </c>
      <c r="B202" s="33" t="s">
        <v>373</v>
      </c>
      <c r="C202" s="31" t="s">
        <v>156</v>
      </c>
      <c r="D202" s="31" t="s">
        <v>200</v>
      </c>
      <c r="E202" s="31" t="s">
        <v>488</v>
      </c>
      <c r="F202" s="34">
        <f t="shared" si="13"/>
        <v>24582.752</v>
      </c>
      <c r="G202" s="71"/>
      <c r="H202" s="60">
        <v>24582.752</v>
      </c>
      <c r="I202" s="54">
        <v>24582.752</v>
      </c>
      <c r="J202" s="56">
        <f t="shared" si="10"/>
        <v>0</v>
      </c>
    </row>
    <row r="203" spans="1:10" ht="12.75">
      <c r="A203" s="23">
        <f t="shared" si="11"/>
        <v>191</v>
      </c>
      <c r="B203" s="33" t="s">
        <v>491</v>
      </c>
      <c r="C203" s="31" t="s">
        <v>156</v>
      </c>
      <c r="D203" s="31" t="s">
        <v>617</v>
      </c>
      <c r="E203" s="31" t="s">
        <v>488</v>
      </c>
      <c r="F203" s="34">
        <f t="shared" si="13"/>
        <v>24582.752</v>
      </c>
      <c r="G203" s="72"/>
      <c r="H203" s="60">
        <v>24582.752</v>
      </c>
      <c r="I203" s="54">
        <v>24582.752</v>
      </c>
      <c r="J203" s="56">
        <f t="shared" si="10"/>
        <v>0</v>
      </c>
    </row>
    <row r="204" spans="1:10" ht="12.75">
      <c r="A204" s="23">
        <f t="shared" si="11"/>
        <v>192</v>
      </c>
      <c r="B204" s="33" t="s">
        <v>579</v>
      </c>
      <c r="C204" s="31" t="s">
        <v>156</v>
      </c>
      <c r="D204" s="31" t="s">
        <v>157</v>
      </c>
      <c r="E204" s="31" t="s">
        <v>488</v>
      </c>
      <c r="F204" s="34">
        <f t="shared" si="13"/>
        <v>8082.752</v>
      </c>
      <c r="G204" s="72"/>
      <c r="H204" s="60">
        <v>8082.752</v>
      </c>
      <c r="I204" s="54">
        <v>8082.752</v>
      </c>
      <c r="J204" s="56">
        <f t="shared" si="10"/>
        <v>0</v>
      </c>
    </row>
    <row r="205" spans="1:10" ht="12.75">
      <c r="A205" s="23">
        <f t="shared" si="11"/>
        <v>193</v>
      </c>
      <c r="B205" s="33" t="s">
        <v>580</v>
      </c>
      <c r="C205" s="31" t="s">
        <v>156</v>
      </c>
      <c r="D205" s="31" t="s">
        <v>157</v>
      </c>
      <c r="E205" s="31" t="s">
        <v>141</v>
      </c>
      <c r="F205" s="34">
        <f t="shared" si="13"/>
        <v>8082.752</v>
      </c>
      <c r="G205" s="72"/>
      <c r="H205" s="60">
        <v>8082.752</v>
      </c>
      <c r="I205" s="54">
        <v>8082.752</v>
      </c>
      <c r="J205" s="56">
        <f t="shared" si="10"/>
        <v>0</v>
      </c>
    </row>
    <row r="206" spans="1:10" s="10" customFormat="1" ht="25.5">
      <c r="A206" s="23">
        <f t="shared" si="11"/>
        <v>194</v>
      </c>
      <c r="B206" s="33" t="s">
        <v>59</v>
      </c>
      <c r="C206" s="31" t="s">
        <v>156</v>
      </c>
      <c r="D206" s="31" t="s">
        <v>158</v>
      </c>
      <c r="E206" s="31" t="s">
        <v>488</v>
      </c>
      <c r="F206" s="34">
        <f t="shared" si="13"/>
        <v>16500</v>
      </c>
      <c r="G206" s="71"/>
      <c r="H206" s="60">
        <v>16500</v>
      </c>
      <c r="I206" s="54">
        <v>16500</v>
      </c>
      <c r="J206" s="56">
        <f t="shared" si="10"/>
        <v>0</v>
      </c>
    </row>
    <row r="207" spans="1:10" ht="12.75">
      <c r="A207" s="23">
        <f t="shared" si="11"/>
        <v>195</v>
      </c>
      <c r="B207" s="33" t="s">
        <v>580</v>
      </c>
      <c r="C207" s="31" t="s">
        <v>156</v>
      </c>
      <c r="D207" s="31" t="s">
        <v>158</v>
      </c>
      <c r="E207" s="31" t="s">
        <v>141</v>
      </c>
      <c r="F207" s="34">
        <f t="shared" si="13"/>
        <v>16500</v>
      </c>
      <c r="G207" s="72"/>
      <c r="H207" s="60">
        <v>16500</v>
      </c>
      <c r="I207" s="54">
        <v>16500</v>
      </c>
      <c r="J207" s="56">
        <f t="shared" si="10"/>
        <v>0</v>
      </c>
    </row>
    <row r="208" spans="1:10" ht="12.75">
      <c r="A208" s="23">
        <f t="shared" si="11"/>
        <v>196</v>
      </c>
      <c r="B208" s="33" t="s">
        <v>374</v>
      </c>
      <c r="C208" s="31" t="s">
        <v>159</v>
      </c>
      <c r="D208" s="31" t="s">
        <v>279</v>
      </c>
      <c r="E208" s="31" t="s">
        <v>488</v>
      </c>
      <c r="F208" s="34">
        <f t="shared" si="13"/>
        <v>32051.536</v>
      </c>
      <c r="G208" s="72">
        <f>G211+G214+G218</f>
        <v>639.67</v>
      </c>
      <c r="H208" s="60">
        <v>31411.87</v>
      </c>
      <c r="I208" s="54">
        <v>31411.866</v>
      </c>
      <c r="J208" s="56">
        <f t="shared" si="10"/>
        <v>-0.0039999999971769284</v>
      </c>
    </row>
    <row r="209" spans="1:10" ht="12.75">
      <c r="A209" s="23">
        <f t="shared" si="11"/>
        <v>197</v>
      </c>
      <c r="B209" s="33" t="s">
        <v>491</v>
      </c>
      <c r="C209" s="31" t="s">
        <v>159</v>
      </c>
      <c r="D209" s="31" t="s">
        <v>160</v>
      </c>
      <c r="E209" s="31" t="s">
        <v>488</v>
      </c>
      <c r="F209" s="34">
        <f t="shared" si="13"/>
        <v>26184.536</v>
      </c>
      <c r="G209" s="72">
        <f>G211</f>
        <v>639.67</v>
      </c>
      <c r="H209" s="60">
        <v>25544.87</v>
      </c>
      <c r="I209" s="54">
        <v>25544.866</v>
      </c>
      <c r="J209" s="56">
        <f t="shared" si="10"/>
        <v>-0.0039999999971769284</v>
      </c>
    </row>
    <row r="210" spans="1:10" ht="12.75">
      <c r="A210" s="23">
        <f t="shared" si="11"/>
        <v>198</v>
      </c>
      <c r="B210" s="33" t="s">
        <v>491</v>
      </c>
      <c r="C210" s="31" t="s">
        <v>159</v>
      </c>
      <c r="D210" s="31" t="s">
        <v>160</v>
      </c>
      <c r="E210" s="31" t="s">
        <v>488</v>
      </c>
      <c r="F210" s="59">
        <f>F211</f>
        <v>26184.536</v>
      </c>
      <c r="G210" s="97">
        <f>G211</f>
        <v>639.67</v>
      </c>
      <c r="H210" s="60">
        <v>25544.87</v>
      </c>
      <c r="I210" s="54">
        <v>25544.866</v>
      </c>
      <c r="J210" s="56">
        <f t="shared" si="10"/>
        <v>-0.0039999999971769284</v>
      </c>
    </row>
    <row r="211" spans="1:10" ht="12.75">
      <c r="A211" s="23">
        <f t="shared" si="11"/>
        <v>199</v>
      </c>
      <c r="B211" s="33" t="s">
        <v>580</v>
      </c>
      <c r="C211" s="31" t="s">
        <v>159</v>
      </c>
      <c r="D211" s="31" t="s">
        <v>160</v>
      </c>
      <c r="E211" s="31" t="s">
        <v>141</v>
      </c>
      <c r="F211" s="34">
        <f aca="true" t="shared" si="14" ref="F211:F236">SUM(I211+G211)</f>
        <v>26184.536</v>
      </c>
      <c r="G211" s="72">
        <v>639.67</v>
      </c>
      <c r="H211" s="60">
        <v>25544.87</v>
      </c>
      <c r="I211" s="54">
        <v>25544.866</v>
      </c>
      <c r="J211" s="56">
        <f t="shared" si="10"/>
        <v>-0.0039999999971769284</v>
      </c>
    </row>
    <row r="212" spans="1:10" ht="12.75">
      <c r="A212" s="23">
        <f t="shared" si="11"/>
        <v>200</v>
      </c>
      <c r="B212" s="33" t="s">
        <v>54</v>
      </c>
      <c r="C212" s="31" t="s">
        <v>159</v>
      </c>
      <c r="D212" s="31" t="s">
        <v>180</v>
      </c>
      <c r="E212" s="31" t="s">
        <v>488</v>
      </c>
      <c r="F212" s="34">
        <f t="shared" si="14"/>
        <v>5667</v>
      </c>
      <c r="G212" s="72"/>
      <c r="H212" s="60">
        <v>5667</v>
      </c>
      <c r="I212" s="54">
        <v>5667</v>
      </c>
      <c r="J212" s="56">
        <f t="shared" si="10"/>
        <v>0</v>
      </c>
    </row>
    <row r="213" spans="1:10" ht="38.25">
      <c r="A213" s="23">
        <f t="shared" si="11"/>
        <v>201</v>
      </c>
      <c r="B213" s="33" t="s">
        <v>375</v>
      </c>
      <c r="C213" s="31" t="s">
        <v>159</v>
      </c>
      <c r="D213" s="31" t="s">
        <v>161</v>
      </c>
      <c r="E213" s="31" t="s">
        <v>488</v>
      </c>
      <c r="F213" s="34">
        <f t="shared" si="14"/>
        <v>5667</v>
      </c>
      <c r="G213" s="72"/>
      <c r="H213" s="60">
        <v>5667</v>
      </c>
      <c r="I213" s="54">
        <v>5667</v>
      </c>
      <c r="J213" s="56">
        <f t="shared" si="10"/>
        <v>0</v>
      </c>
    </row>
    <row r="214" spans="1:10" ht="12.75">
      <c r="A214" s="23">
        <f t="shared" si="11"/>
        <v>202</v>
      </c>
      <c r="B214" s="33" t="s">
        <v>580</v>
      </c>
      <c r="C214" s="31" t="s">
        <v>159</v>
      </c>
      <c r="D214" s="31" t="s">
        <v>161</v>
      </c>
      <c r="E214" s="31" t="s">
        <v>141</v>
      </c>
      <c r="F214" s="34">
        <f t="shared" si="14"/>
        <v>5667</v>
      </c>
      <c r="G214" s="72"/>
      <c r="H214" s="60">
        <v>5667</v>
      </c>
      <c r="I214" s="54">
        <v>5667</v>
      </c>
      <c r="J214" s="56">
        <f aca="true" t="shared" si="15" ref="J214:J291">SUM(I214-H214)</f>
        <v>0</v>
      </c>
    </row>
    <row r="215" spans="1:10" ht="12.75">
      <c r="A215" s="23">
        <f t="shared" si="11"/>
        <v>203</v>
      </c>
      <c r="B215" s="33" t="s">
        <v>336</v>
      </c>
      <c r="C215" s="31" t="s">
        <v>159</v>
      </c>
      <c r="D215" s="31" t="s">
        <v>555</v>
      </c>
      <c r="E215" s="31" t="s">
        <v>488</v>
      </c>
      <c r="F215" s="34">
        <f t="shared" si="14"/>
        <v>200</v>
      </c>
      <c r="G215" s="72"/>
      <c r="H215" s="60">
        <v>200</v>
      </c>
      <c r="I215" s="54">
        <v>200</v>
      </c>
      <c r="J215" s="56">
        <f t="shared" si="15"/>
        <v>0</v>
      </c>
    </row>
    <row r="216" spans="1:10" ht="38.25">
      <c r="A216" s="23">
        <f t="shared" si="11"/>
        <v>204</v>
      </c>
      <c r="B216" s="33" t="s">
        <v>393</v>
      </c>
      <c r="C216" s="31" t="s">
        <v>159</v>
      </c>
      <c r="D216" s="31" t="s">
        <v>360</v>
      </c>
      <c r="E216" s="31" t="s">
        <v>488</v>
      </c>
      <c r="F216" s="34">
        <f t="shared" si="14"/>
        <v>200</v>
      </c>
      <c r="G216" s="72"/>
      <c r="H216" s="60">
        <v>200</v>
      </c>
      <c r="I216" s="54">
        <v>200</v>
      </c>
      <c r="J216" s="56">
        <f t="shared" si="15"/>
        <v>0</v>
      </c>
    </row>
    <row r="217" spans="1:10" ht="63.75">
      <c r="A217" s="23">
        <f t="shared" si="11"/>
        <v>205</v>
      </c>
      <c r="B217" s="33" t="s">
        <v>40</v>
      </c>
      <c r="C217" s="31" t="s">
        <v>159</v>
      </c>
      <c r="D217" s="31" t="s">
        <v>597</v>
      </c>
      <c r="E217" s="31" t="s">
        <v>488</v>
      </c>
      <c r="F217" s="34">
        <f t="shared" si="14"/>
        <v>200</v>
      </c>
      <c r="G217" s="72"/>
      <c r="H217" s="60">
        <v>200</v>
      </c>
      <c r="I217" s="54">
        <v>200</v>
      </c>
      <c r="J217" s="56">
        <f t="shared" si="15"/>
        <v>0</v>
      </c>
    </row>
    <row r="218" spans="1:10" ht="12.75">
      <c r="A218" s="23">
        <f t="shared" si="11"/>
        <v>206</v>
      </c>
      <c r="B218" s="33" t="s">
        <v>580</v>
      </c>
      <c r="C218" s="31" t="s">
        <v>159</v>
      </c>
      <c r="D218" s="31" t="s">
        <v>597</v>
      </c>
      <c r="E218" s="31" t="s">
        <v>141</v>
      </c>
      <c r="F218" s="34">
        <f t="shared" si="14"/>
        <v>200</v>
      </c>
      <c r="G218" s="72"/>
      <c r="H218" s="60">
        <v>200</v>
      </c>
      <c r="I218" s="54">
        <v>200</v>
      </c>
      <c r="J218" s="56">
        <f t="shared" si="15"/>
        <v>0</v>
      </c>
    </row>
    <row r="219" spans="1:10" ht="12.75">
      <c r="A219" s="23">
        <f t="shared" si="11"/>
        <v>207</v>
      </c>
      <c r="B219" s="33" t="s">
        <v>376</v>
      </c>
      <c r="C219" s="31" t="s">
        <v>263</v>
      </c>
      <c r="D219" s="31" t="s">
        <v>279</v>
      </c>
      <c r="E219" s="31" t="s">
        <v>488</v>
      </c>
      <c r="F219" s="34">
        <f t="shared" si="14"/>
        <v>3609.011</v>
      </c>
      <c r="G219" s="72">
        <f>SUM(G222+G223)</f>
        <v>200</v>
      </c>
      <c r="H219" s="60">
        <v>3409.011</v>
      </c>
      <c r="I219" s="54">
        <v>3409.011</v>
      </c>
      <c r="J219" s="56">
        <f t="shared" si="15"/>
        <v>0</v>
      </c>
    </row>
    <row r="220" spans="1:10" ht="51">
      <c r="A220" s="23">
        <f t="shared" si="11"/>
        <v>208</v>
      </c>
      <c r="B220" s="33" t="s">
        <v>349</v>
      </c>
      <c r="C220" s="31" t="s">
        <v>263</v>
      </c>
      <c r="D220" s="31" t="s">
        <v>198</v>
      </c>
      <c r="E220" s="31" t="s">
        <v>488</v>
      </c>
      <c r="F220" s="34">
        <f t="shared" si="14"/>
        <v>1248.111</v>
      </c>
      <c r="G220" s="72"/>
      <c r="H220" s="60">
        <v>1248.111</v>
      </c>
      <c r="I220" s="54">
        <v>1248.111</v>
      </c>
      <c r="J220" s="56">
        <f t="shared" si="15"/>
        <v>0</v>
      </c>
    </row>
    <row r="221" spans="1:10" ht="12.75">
      <c r="A221" s="23">
        <f t="shared" si="11"/>
        <v>209</v>
      </c>
      <c r="B221" s="33" t="s">
        <v>491</v>
      </c>
      <c r="C221" s="31" t="s">
        <v>263</v>
      </c>
      <c r="D221" s="31" t="s">
        <v>151</v>
      </c>
      <c r="E221" s="31" t="s">
        <v>488</v>
      </c>
      <c r="F221" s="34">
        <f t="shared" si="14"/>
        <v>1248.111</v>
      </c>
      <c r="G221" s="72"/>
      <c r="H221" s="60">
        <v>1248.111</v>
      </c>
      <c r="I221" s="54">
        <v>1248.111</v>
      </c>
      <c r="J221" s="56">
        <f t="shared" si="15"/>
        <v>0</v>
      </c>
    </row>
    <row r="222" spans="1:10" ht="12.75">
      <c r="A222" s="23">
        <f t="shared" si="11"/>
        <v>210</v>
      </c>
      <c r="B222" s="33" t="s">
        <v>580</v>
      </c>
      <c r="C222" s="31" t="s">
        <v>263</v>
      </c>
      <c r="D222" s="31" t="s">
        <v>151</v>
      </c>
      <c r="E222" s="31" t="s">
        <v>141</v>
      </c>
      <c r="F222" s="34">
        <f t="shared" si="14"/>
        <v>1248.111</v>
      </c>
      <c r="G222" s="72"/>
      <c r="H222" s="60">
        <v>1248.111</v>
      </c>
      <c r="I222" s="54">
        <v>1248.111</v>
      </c>
      <c r="J222" s="56">
        <f t="shared" si="15"/>
        <v>0</v>
      </c>
    </row>
    <row r="223" spans="1:10" ht="12.75">
      <c r="A223" s="23">
        <f t="shared" si="11"/>
        <v>211</v>
      </c>
      <c r="B223" s="33" t="s">
        <v>463</v>
      </c>
      <c r="C223" s="31" t="s">
        <v>263</v>
      </c>
      <c r="D223" s="31" t="s">
        <v>484</v>
      </c>
      <c r="E223" s="31" t="s">
        <v>488</v>
      </c>
      <c r="F223" s="34">
        <f t="shared" si="14"/>
        <v>2360.9</v>
      </c>
      <c r="G223" s="72">
        <f>SUM(G226+G228+G230+G232+G234)</f>
        <v>200</v>
      </c>
      <c r="H223" s="60">
        <v>2160.9</v>
      </c>
      <c r="I223" s="54">
        <v>2160.9</v>
      </c>
      <c r="J223" s="56">
        <f t="shared" si="15"/>
        <v>0</v>
      </c>
    </row>
    <row r="224" spans="1:10" ht="51">
      <c r="A224" s="23">
        <f t="shared" si="11"/>
        <v>212</v>
      </c>
      <c r="B224" s="33" t="s">
        <v>400</v>
      </c>
      <c r="C224" s="31" t="s">
        <v>263</v>
      </c>
      <c r="D224" s="31" t="s">
        <v>103</v>
      </c>
      <c r="E224" s="31" t="s">
        <v>488</v>
      </c>
      <c r="F224" s="34">
        <f t="shared" si="14"/>
        <v>1492</v>
      </c>
      <c r="G224" s="72"/>
      <c r="H224" s="60">
        <v>1492</v>
      </c>
      <c r="I224" s="54">
        <v>1492</v>
      </c>
      <c r="J224" s="56">
        <f t="shared" si="15"/>
        <v>0</v>
      </c>
    </row>
    <row r="225" spans="1:10" ht="63.75">
      <c r="A225" s="23">
        <f t="shared" si="11"/>
        <v>213</v>
      </c>
      <c r="B225" s="33" t="s">
        <v>41</v>
      </c>
      <c r="C225" s="31" t="s">
        <v>263</v>
      </c>
      <c r="D225" s="31" t="s">
        <v>521</v>
      </c>
      <c r="E225" s="31" t="s">
        <v>488</v>
      </c>
      <c r="F225" s="34">
        <f t="shared" si="14"/>
        <v>380</v>
      </c>
      <c r="G225" s="72"/>
      <c r="H225" s="60">
        <v>380</v>
      </c>
      <c r="I225" s="54">
        <v>380</v>
      </c>
      <c r="J225" s="56">
        <f t="shared" si="15"/>
        <v>0</v>
      </c>
    </row>
    <row r="226" spans="1:10" ht="12.75">
      <c r="A226" s="23">
        <f t="shared" si="11"/>
        <v>214</v>
      </c>
      <c r="B226" s="33" t="s">
        <v>539</v>
      </c>
      <c r="C226" s="31" t="s">
        <v>263</v>
      </c>
      <c r="D226" s="31" t="s">
        <v>521</v>
      </c>
      <c r="E226" s="31" t="s">
        <v>260</v>
      </c>
      <c r="F226" s="34">
        <f t="shared" si="14"/>
        <v>380</v>
      </c>
      <c r="G226" s="72"/>
      <c r="H226" s="60">
        <v>380</v>
      </c>
      <c r="I226" s="54">
        <v>380</v>
      </c>
      <c r="J226" s="56">
        <f t="shared" si="15"/>
        <v>0</v>
      </c>
    </row>
    <row r="227" spans="1:10" s="10" customFormat="1" ht="51">
      <c r="A227" s="23">
        <f t="shared" si="11"/>
        <v>215</v>
      </c>
      <c r="B227" s="33" t="s">
        <v>282</v>
      </c>
      <c r="C227" s="31" t="s">
        <v>263</v>
      </c>
      <c r="D227" s="31" t="s">
        <v>522</v>
      </c>
      <c r="E227" s="31" t="s">
        <v>488</v>
      </c>
      <c r="F227" s="34">
        <f t="shared" si="14"/>
        <v>280</v>
      </c>
      <c r="G227" s="71"/>
      <c r="H227" s="60">
        <v>280</v>
      </c>
      <c r="I227" s="54">
        <v>280</v>
      </c>
      <c r="J227" s="56">
        <f t="shared" si="15"/>
        <v>0</v>
      </c>
    </row>
    <row r="228" spans="1:10" s="10" customFormat="1" ht="12.75">
      <c r="A228" s="23">
        <f t="shared" si="11"/>
        <v>216</v>
      </c>
      <c r="B228" s="33" t="s">
        <v>539</v>
      </c>
      <c r="C228" s="31" t="s">
        <v>263</v>
      </c>
      <c r="D228" s="31" t="s">
        <v>522</v>
      </c>
      <c r="E228" s="31" t="s">
        <v>260</v>
      </c>
      <c r="F228" s="34">
        <f t="shared" si="14"/>
        <v>280</v>
      </c>
      <c r="G228" s="71"/>
      <c r="H228" s="60">
        <v>280</v>
      </c>
      <c r="I228" s="54">
        <v>280</v>
      </c>
      <c r="J228" s="56">
        <f t="shared" si="15"/>
        <v>0</v>
      </c>
    </row>
    <row r="229" spans="1:10" ht="63.75">
      <c r="A229" s="23">
        <f t="shared" si="11"/>
        <v>217</v>
      </c>
      <c r="B229" s="33" t="s">
        <v>24</v>
      </c>
      <c r="C229" s="31" t="s">
        <v>263</v>
      </c>
      <c r="D229" s="31" t="s">
        <v>524</v>
      </c>
      <c r="E229" s="31" t="s">
        <v>488</v>
      </c>
      <c r="F229" s="34">
        <f t="shared" si="14"/>
        <v>832</v>
      </c>
      <c r="G229" s="72"/>
      <c r="H229" s="60">
        <v>832</v>
      </c>
      <c r="I229" s="54">
        <v>832</v>
      </c>
      <c r="J229" s="56">
        <f t="shared" si="15"/>
        <v>0</v>
      </c>
    </row>
    <row r="230" spans="1:10" ht="12.75">
      <c r="A230" s="23">
        <f t="shared" si="11"/>
        <v>218</v>
      </c>
      <c r="B230" s="33" t="s">
        <v>539</v>
      </c>
      <c r="C230" s="31" t="s">
        <v>263</v>
      </c>
      <c r="D230" s="31" t="s">
        <v>524</v>
      </c>
      <c r="E230" s="31" t="s">
        <v>260</v>
      </c>
      <c r="F230" s="34">
        <f t="shared" si="14"/>
        <v>832</v>
      </c>
      <c r="G230" s="72"/>
      <c r="H230" s="60">
        <v>832</v>
      </c>
      <c r="I230" s="54">
        <v>832</v>
      </c>
      <c r="J230" s="56">
        <f t="shared" si="15"/>
        <v>0</v>
      </c>
    </row>
    <row r="231" spans="1:10" ht="25.5">
      <c r="A231" s="23">
        <f t="shared" si="11"/>
        <v>219</v>
      </c>
      <c r="B231" s="33" t="s">
        <v>377</v>
      </c>
      <c r="C231" s="31" t="s">
        <v>263</v>
      </c>
      <c r="D231" s="31" t="s">
        <v>61</v>
      </c>
      <c r="E231" s="31" t="s">
        <v>488</v>
      </c>
      <c r="F231" s="34">
        <f t="shared" si="14"/>
        <v>424</v>
      </c>
      <c r="G231" s="72"/>
      <c r="H231" s="60">
        <v>424</v>
      </c>
      <c r="I231" s="54">
        <v>424</v>
      </c>
      <c r="J231" s="56">
        <f t="shared" si="15"/>
        <v>0</v>
      </c>
    </row>
    <row r="232" spans="1:10" s="10" customFormat="1" ht="12.75">
      <c r="A232" s="23">
        <f t="shared" si="11"/>
        <v>220</v>
      </c>
      <c r="B232" s="33" t="s">
        <v>539</v>
      </c>
      <c r="C232" s="31" t="s">
        <v>263</v>
      </c>
      <c r="D232" s="31" t="s">
        <v>61</v>
      </c>
      <c r="E232" s="31" t="s">
        <v>260</v>
      </c>
      <c r="F232" s="34">
        <f t="shared" si="14"/>
        <v>424</v>
      </c>
      <c r="G232" s="71"/>
      <c r="H232" s="60">
        <v>424</v>
      </c>
      <c r="I232" s="54">
        <v>424</v>
      </c>
      <c r="J232" s="56">
        <f t="shared" si="15"/>
        <v>0</v>
      </c>
    </row>
    <row r="233" spans="1:10" ht="38.25">
      <c r="A233" s="23">
        <f aca="true" t="shared" si="16" ref="A233:A296">SUM(A232+1)</f>
        <v>221</v>
      </c>
      <c r="B233" s="33" t="s">
        <v>378</v>
      </c>
      <c r="C233" s="31" t="s">
        <v>263</v>
      </c>
      <c r="D233" s="31" t="s">
        <v>63</v>
      </c>
      <c r="E233" s="31" t="s">
        <v>488</v>
      </c>
      <c r="F233" s="34">
        <f t="shared" si="14"/>
        <v>444.9</v>
      </c>
      <c r="G233" s="72">
        <f>SUM(G234)</f>
        <v>200</v>
      </c>
      <c r="H233" s="60">
        <v>244.9</v>
      </c>
      <c r="I233" s="54">
        <v>244.9</v>
      </c>
      <c r="J233" s="56">
        <f t="shared" si="15"/>
        <v>0</v>
      </c>
    </row>
    <row r="234" spans="1:10" ht="12.75">
      <c r="A234" s="23">
        <f t="shared" si="16"/>
        <v>222</v>
      </c>
      <c r="B234" s="33" t="s">
        <v>539</v>
      </c>
      <c r="C234" s="31" t="s">
        <v>263</v>
      </c>
      <c r="D234" s="31" t="s">
        <v>63</v>
      </c>
      <c r="E234" s="31" t="s">
        <v>260</v>
      </c>
      <c r="F234" s="34">
        <f t="shared" si="14"/>
        <v>444.9</v>
      </c>
      <c r="G234" s="72">
        <v>200</v>
      </c>
      <c r="H234" s="60">
        <v>244.9</v>
      </c>
      <c r="I234" s="54">
        <v>244.9</v>
      </c>
      <c r="J234" s="56">
        <f t="shared" si="15"/>
        <v>0</v>
      </c>
    </row>
    <row r="235" spans="1:10" ht="12.75">
      <c r="A235" s="23">
        <f t="shared" si="16"/>
        <v>223</v>
      </c>
      <c r="B235" s="35" t="s">
        <v>379</v>
      </c>
      <c r="C235" s="36" t="s">
        <v>163</v>
      </c>
      <c r="D235" s="36" t="s">
        <v>279</v>
      </c>
      <c r="E235" s="36" t="s">
        <v>488</v>
      </c>
      <c r="F235" s="37">
        <f t="shared" si="14"/>
        <v>58670.74</v>
      </c>
      <c r="G235" s="72">
        <f>SUM(G236+G240+G275)</f>
        <v>0</v>
      </c>
      <c r="H235" s="60">
        <v>58669.74</v>
      </c>
      <c r="I235" s="54">
        <v>58670.74</v>
      </c>
      <c r="J235" s="109">
        <f t="shared" si="15"/>
        <v>1</v>
      </c>
    </row>
    <row r="236" spans="1:10" ht="12.75">
      <c r="A236" s="23">
        <f t="shared" si="16"/>
        <v>224</v>
      </c>
      <c r="B236" s="33" t="s">
        <v>380</v>
      </c>
      <c r="C236" s="31" t="s">
        <v>164</v>
      </c>
      <c r="D236" s="31" t="s">
        <v>279</v>
      </c>
      <c r="E236" s="31" t="s">
        <v>488</v>
      </c>
      <c r="F236" s="34">
        <f t="shared" si="14"/>
        <v>2349</v>
      </c>
      <c r="G236" s="72"/>
      <c r="H236" s="60">
        <v>2349</v>
      </c>
      <c r="I236" s="54">
        <v>2349</v>
      </c>
      <c r="J236" s="56">
        <f t="shared" si="15"/>
        <v>0</v>
      </c>
    </row>
    <row r="237" spans="1:10" ht="12.75">
      <c r="A237" s="23">
        <f t="shared" si="16"/>
        <v>225</v>
      </c>
      <c r="B237" s="33" t="s">
        <v>231</v>
      </c>
      <c r="C237" s="31" t="s">
        <v>164</v>
      </c>
      <c r="D237" s="31" t="s">
        <v>232</v>
      </c>
      <c r="E237" s="31" t="s">
        <v>488</v>
      </c>
      <c r="F237" s="59">
        <f>F239</f>
        <v>2349</v>
      </c>
      <c r="G237" s="97"/>
      <c r="H237" s="60">
        <v>2349</v>
      </c>
      <c r="I237" s="54">
        <v>2349</v>
      </c>
      <c r="J237" s="56">
        <f t="shared" si="15"/>
        <v>0</v>
      </c>
    </row>
    <row r="238" spans="1:10" ht="25.5">
      <c r="A238" s="23">
        <f t="shared" si="16"/>
        <v>226</v>
      </c>
      <c r="B238" s="33" t="s">
        <v>203</v>
      </c>
      <c r="C238" s="31" t="s">
        <v>164</v>
      </c>
      <c r="D238" s="31" t="s">
        <v>165</v>
      </c>
      <c r="E238" s="31" t="s">
        <v>488</v>
      </c>
      <c r="F238" s="34">
        <f aca="true" t="shared" si="17" ref="F238:F269">SUM(I238+G238)</f>
        <v>2349</v>
      </c>
      <c r="G238" s="72"/>
      <c r="H238" s="60">
        <v>2349</v>
      </c>
      <c r="I238" s="54">
        <v>2349</v>
      </c>
      <c r="J238" s="56">
        <f t="shared" si="15"/>
        <v>0</v>
      </c>
    </row>
    <row r="239" spans="1:10" ht="12.75">
      <c r="A239" s="23">
        <f t="shared" si="16"/>
        <v>227</v>
      </c>
      <c r="B239" s="33" t="s">
        <v>320</v>
      </c>
      <c r="C239" s="31" t="s">
        <v>164</v>
      </c>
      <c r="D239" s="31" t="s">
        <v>165</v>
      </c>
      <c r="E239" s="31" t="s">
        <v>166</v>
      </c>
      <c r="F239" s="34">
        <f t="shared" si="17"/>
        <v>2349</v>
      </c>
      <c r="G239" s="72"/>
      <c r="H239" s="60">
        <v>2349</v>
      </c>
      <c r="I239" s="54">
        <v>2349</v>
      </c>
      <c r="J239" s="56">
        <f t="shared" si="15"/>
        <v>0</v>
      </c>
    </row>
    <row r="240" spans="1:10" ht="12.75">
      <c r="A240" s="23">
        <f t="shared" si="16"/>
        <v>228</v>
      </c>
      <c r="B240" s="33" t="s">
        <v>381</v>
      </c>
      <c r="C240" s="31" t="s">
        <v>167</v>
      </c>
      <c r="D240" s="31" t="s">
        <v>279</v>
      </c>
      <c r="E240" s="31" t="s">
        <v>488</v>
      </c>
      <c r="F240" s="34">
        <f t="shared" si="17"/>
        <v>52257.74</v>
      </c>
      <c r="G240" s="72">
        <f>G243+G246+G248+G251+G259+G262+G263+G267+G270+G272+G274+G257+G253</f>
        <v>0</v>
      </c>
      <c r="H240" s="60">
        <v>52256.74</v>
      </c>
      <c r="I240" s="54">
        <v>52257.74</v>
      </c>
      <c r="J240" s="109">
        <f t="shared" si="15"/>
        <v>1</v>
      </c>
    </row>
    <row r="241" spans="1:10" ht="12.75">
      <c r="A241" s="23">
        <f t="shared" si="16"/>
        <v>229</v>
      </c>
      <c r="B241" s="33" t="s">
        <v>181</v>
      </c>
      <c r="C241" s="31" t="s">
        <v>167</v>
      </c>
      <c r="D241" s="31" t="s">
        <v>182</v>
      </c>
      <c r="E241" s="31" t="s">
        <v>488</v>
      </c>
      <c r="F241" s="34">
        <f t="shared" si="17"/>
        <v>9.64</v>
      </c>
      <c r="G241" s="34"/>
      <c r="H241" s="60">
        <v>8.64</v>
      </c>
      <c r="I241" s="54">
        <v>9.64</v>
      </c>
      <c r="J241" s="109">
        <f t="shared" si="15"/>
        <v>1</v>
      </c>
    </row>
    <row r="242" spans="1:10" ht="12.75">
      <c r="A242" s="23">
        <f t="shared" si="16"/>
        <v>230</v>
      </c>
      <c r="B242" s="33" t="s">
        <v>188</v>
      </c>
      <c r="C242" s="31" t="s">
        <v>167</v>
      </c>
      <c r="D242" s="31" t="s">
        <v>364</v>
      </c>
      <c r="E242" s="31" t="s">
        <v>488</v>
      </c>
      <c r="F242" s="34">
        <f t="shared" si="17"/>
        <v>9.64</v>
      </c>
      <c r="G242" s="34"/>
      <c r="H242" s="60">
        <v>8.64</v>
      </c>
      <c r="I242" s="54">
        <v>9.64</v>
      </c>
      <c r="J242" s="109">
        <f t="shared" si="15"/>
        <v>1</v>
      </c>
    </row>
    <row r="243" spans="1:10" ht="12.75">
      <c r="A243" s="23">
        <f t="shared" si="16"/>
        <v>231</v>
      </c>
      <c r="B243" s="33" t="s">
        <v>204</v>
      </c>
      <c r="C243" s="31" t="s">
        <v>167</v>
      </c>
      <c r="D243" s="31" t="s">
        <v>364</v>
      </c>
      <c r="E243" s="31" t="s">
        <v>166</v>
      </c>
      <c r="F243" s="34">
        <f t="shared" si="17"/>
        <v>9.64</v>
      </c>
      <c r="G243" s="34"/>
      <c r="H243" s="60">
        <v>8.64</v>
      </c>
      <c r="I243" s="54">
        <v>9.64</v>
      </c>
      <c r="J243" s="109">
        <f t="shared" si="15"/>
        <v>1</v>
      </c>
    </row>
    <row r="244" spans="1:10" ht="12.75">
      <c r="A244" s="23">
        <f t="shared" si="16"/>
        <v>232</v>
      </c>
      <c r="B244" s="51" t="s">
        <v>30</v>
      </c>
      <c r="C244" s="52" t="s">
        <v>167</v>
      </c>
      <c r="D244" s="52" t="s">
        <v>31</v>
      </c>
      <c r="E244" s="52" t="s">
        <v>488</v>
      </c>
      <c r="F244" s="34">
        <f t="shared" si="17"/>
        <v>557.6</v>
      </c>
      <c r="G244" s="34">
        <f>G246+G248</f>
        <v>0</v>
      </c>
      <c r="H244" s="60">
        <v>557.6</v>
      </c>
      <c r="I244" s="54">
        <v>557.6</v>
      </c>
      <c r="J244" s="56"/>
    </row>
    <row r="245" spans="1:10" ht="25.5">
      <c r="A245" s="23">
        <f t="shared" si="16"/>
        <v>233</v>
      </c>
      <c r="B245" s="51" t="s">
        <v>32</v>
      </c>
      <c r="C245" s="52" t="s">
        <v>167</v>
      </c>
      <c r="D245" s="52" t="s">
        <v>33</v>
      </c>
      <c r="E245" s="52" t="s">
        <v>488</v>
      </c>
      <c r="F245" s="34">
        <f t="shared" si="17"/>
        <v>158.6</v>
      </c>
      <c r="G245" s="34">
        <f>G246</f>
        <v>0</v>
      </c>
      <c r="H245" s="60">
        <v>158.6</v>
      </c>
      <c r="I245" s="54">
        <v>158.6</v>
      </c>
      <c r="J245" s="56"/>
    </row>
    <row r="246" spans="1:10" ht="12.75">
      <c r="A246" s="23">
        <f t="shared" si="16"/>
        <v>234</v>
      </c>
      <c r="B246" s="51" t="s">
        <v>421</v>
      </c>
      <c r="C246" s="52" t="s">
        <v>167</v>
      </c>
      <c r="D246" s="52" t="s">
        <v>33</v>
      </c>
      <c r="E246" s="52" t="s">
        <v>166</v>
      </c>
      <c r="F246" s="34">
        <f t="shared" si="17"/>
        <v>158.6</v>
      </c>
      <c r="G246" s="34"/>
      <c r="H246" s="60">
        <v>158.6</v>
      </c>
      <c r="I246" s="54">
        <v>158.6</v>
      </c>
      <c r="J246" s="56"/>
    </row>
    <row r="247" spans="1:10" ht="25.5">
      <c r="A247" s="23">
        <f t="shared" si="16"/>
        <v>235</v>
      </c>
      <c r="B247" s="51" t="s">
        <v>34</v>
      </c>
      <c r="C247" s="52" t="s">
        <v>167</v>
      </c>
      <c r="D247" s="52" t="s">
        <v>35</v>
      </c>
      <c r="E247" s="52" t="s">
        <v>488</v>
      </c>
      <c r="F247" s="34">
        <f t="shared" si="17"/>
        <v>399</v>
      </c>
      <c r="G247" s="34">
        <f>G248</f>
        <v>0</v>
      </c>
      <c r="H247" s="60">
        <v>399</v>
      </c>
      <c r="I247" s="54">
        <v>399</v>
      </c>
      <c r="J247" s="56"/>
    </row>
    <row r="248" spans="1:10" ht="12.75">
      <c r="A248" s="23">
        <f t="shared" si="16"/>
        <v>236</v>
      </c>
      <c r="B248" s="51" t="s">
        <v>421</v>
      </c>
      <c r="C248" s="52" t="s">
        <v>167</v>
      </c>
      <c r="D248" s="52" t="s">
        <v>35</v>
      </c>
      <c r="E248" s="52" t="s">
        <v>166</v>
      </c>
      <c r="F248" s="34">
        <f t="shared" si="17"/>
        <v>399</v>
      </c>
      <c r="G248" s="34"/>
      <c r="H248" s="60">
        <v>399</v>
      </c>
      <c r="I248" s="54">
        <v>399</v>
      </c>
      <c r="J248" s="56"/>
    </row>
    <row r="249" spans="1:10" ht="12.75">
      <c r="A249" s="23">
        <f t="shared" si="16"/>
        <v>237</v>
      </c>
      <c r="B249" s="33" t="s">
        <v>382</v>
      </c>
      <c r="C249" s="31" t="s">
        <v>167</v>
      </c>
      <c r="D249" s="31" t="s">
        <v>193</v>
      </c>
      <c r="E249" s="31" t="s">
        <v>488</v>
      </c>
      <c r="F249" s="34">
        <f t="shared" si="17"/>
        <v>16024</v>
      </c>
      <c r="G249" s="72">
        <f>G251+G253</f>
        <v>0</v>
      </c>
      <c r="H249" s="60">
        <v>16024</v>
      </c>
      <c r="I249" s="54">
        <v>16024</v>
      </c>
      <c r="J249" s="56">
        <f t="shared" si="15"/>
        <v>0</v>
      </c>
    </row>
    <row r="250" spans="1:10" ht="25.5">
      <c r="A250" s="23">
        <f t="shared" si="16"/>
        <v>238</v>
      </c>
      <c r="B250" s="33" t="s">
        <v>383</v>
      </c>
      <c r="C250" s="31" t="s">
        <v>167</v>
      </c>
      <c r="D250" s="31" t="s">
        <v>15</v>
      </c>
      <c r="E250" s="31" t="s">
        <v>488</v>
      </c>
      <c r="F250" s="34">
        <f t="shared" si="17"/>
        <v>7023</v>
      </c>
      <c r="G250" s="72"/>
      <c r="H250" s="60">
        <v>7023</v>
      </c>
      <c r="I250" s="54">
        <v>7023</v>
      </c>
      <c r="J250" s="56">
        <f t="shared" si="15"/>
        <v>0</v>
      </c>
    </row>
    <row r="251" spans="1:10" ht="12.75">
      <c r="A251" s="23">
        <f t="shared" si="16"/>
        <v>239</v>
      </c>
      <c r="B251" s="33" t="s">
        <v>320</v>
      </c>
      <c r="C251" s="31" t="s">
        <v>167</v>
      </c>
      <c r="D251" s="31" t="s">
        <v>15</v>
      </c>
      <c r="E251" s="31" t="s">
        <v>166</v>
      </c>
      <c r="F251" s="34">
        <f t="shared" si="17"/>
        <v>7023</v>
      </c>
      <c r="G251" s="72"/>
      <c r="H251" s="60">
        <v>7023</v>
      </c>
      <c r="I251" s="54">
        <v>7023</v>
      </c>
      <c r="J251" s="56">
        <f t="shared" si="15"/>
        <v>0</v>
      </c>
    </row>
    <row r="252" spans="1:10" ht="25.5">
      <c r="A252" s="23">
        <f t="shared" si="16"/>
        <v>240</v>
      </c>
      <c r="B252" s="33" t="s">
        <v>442</v>
      </c>
      <c r="C252" s="31" t="s">
        <v>167</v>
      </c>
      <c r="D252" s="31" t="s">
        <v>135</v>
      </c>
      <c r="E252" s="31" t="s">
        <v>488</v>
      </c>
      <c r="F252" s="34">
        <f t="shared" si="17"/>
        <v>9001</v>
      </c>
      <c r="G252" s="72">
        <f>G253</f>
        <v>0</v>
      </c>
      <c r="H252" s="60">
        <v>9001</v>
      </c>
      <c r="I252" s="54">
        <v>9001</v>
      </c>
      <c r="J252" s="56">
        <f t="shared" si="15"/>
        <v>0</v>
      </c>
    </row>
    <row r="253" spans="1:10" ht="11.25" customHeight="1">
      <c r="A253" s="23">
        <f t="shared" si="16"/>
        <v>241</v>
      </c>
      <c r="B253" s="33" t="s">
        <v>425</v>
      </c>
      <c r="C253" s="31" t="s">
        <v>167</v>
      </c>
      <c r="D253" s="31" t="s">
        <v>135</v>
      </c>
      <c r="E253" s="31" t="s">
        <v>433</v>
      </c>
      <c r="F253" s="34">
        <f t="shared" si="17"/>
        <v>9001</v>
      </c>
      <c r="H253" s="108">
        <v>9001</v>
      </c>
      <c r="I253" s="54">
        <v>9001</v>
      </c>
      <c r="J253" s="110"/>
    </row>
    <row r="254" spans="1:10" ht="12.75">
      <c r="A254" s="23">
        <f t="shared" si="16"/>
        <v>242</v>
      </c>
      <c r="B254" s="33" t="s">
        <v>458</v>
      </c>
      <c r="C254" s="31" t="s">
        <v>167</v>
      </c>
      <c r="D254" s="31" t="s">
        <v>189</v>
      </c>
      <c r="E254" s="31" t="s">
        <v>488</v>
      </c>
      <c r="F254" s="34">
        <f t="shared" si="17"/>
        <v>33660.7</v>
      </c>
      <c r="G254" s="72">
        <f>G255+G260</f>
        <v>0</v>
      </c>
      <c r="H254" s="60">
        <v>33660.7</v>
      </c>
      <c r="I254" s="54">
        <v>33660.7</v>
      </c>
      <c r="J254" s="56">
        <f t="shared" si="15"/>
        <v>0</v>
      </c>
    </row>
    <row r="255" spans="1:10" ht="12.75">
      <c r="A255" s="23">
        <f t="shared" si="16"/>
        <v>243</v>
      </c>
      <c r="B255" s="33" t="s">
        <v>625</v>
      </c>
      <c r="C255" s="31" t="s">
        <v>167</v>
      </c>
      <c r="D255" s="31" t="s">
        <v>405</v>
      </c>
      <c r="E255" s="31" t="s">
        <v>488</v>
      </c>
      <c r="F255" s="34">
        <f t="shared" si="17"/>
        <v>1084.7</v>
      </c>
      <c r="G255" s="72">
        <f>G257+G259</f>
        <v>0</v>
      </c>
      <c r="H255" s="60">
        <v>1084.7</v>
      </c>
      <c r="I255" s="54">
        <v>1084.7</v>
      </c>
      <c r="J255" s="56">
        <f t="shared" si="15"/>
        <v>0</v>
      </c>
    </row>
    <row r="256" spans="1:10" ht="38.25">
      <c r="A256" s="23">
        <f t="shared" si="16"/>
        <v>244</v>
      </c>
      <c r="B256" s="51" t="s">
        <v>419</v>
      </c>
      <c r="C256" s="52" t="s">
        <v>167</v>
      </c>
      <c r="D256" s="52" t="s">
        <v>348</v>
      </c>
      <c r="E256" s="52" t="s">
        <v>488</v>
      </c>
      <c r="F256" s="34">
        <f t="shared" si="17"/>
        <v>486</v>
      </c>
      <c r="G256" s="72">
        <f>G257</f>
        <v>0</v>
      </c>
      <c r="H256" s="60">
        <v>486</v>
      </c>
      <c r="I256" s="54">
        <v>486</v>
      </c>
      <c r="J256" s="56"/>
    </row>
    <row r="257" spans="1:10" ht="12.75">
      <c r="A257" s="23">
        <f t="shared" si="16"/>
        <v>245</v>
      </c>
      <c r="B257" s="51" t="s">
        <v>421</v>
      </c>
      <c r="C257" s="52" t="s">
        <v>167</v>
      </c>
      <c r="D257" s="52" t="s">
        <v>348</v>
      </c>
      <c r="E257" s="52" t="s">
        <v>166</v>
      </c>
      <c r="F257" s="34">
        <f t="shared" si="17"/>
        <v>486</v>
      </c>
      <c r="G257" s="72"/>
      <c r="H257" s="60">
        <v>486</v>
      </c>
      <c r="I257" s="54">
        <v>486</v>
      </c>
      <c r="J257" s="56"/>
    </row>
    <row r="258" spans="1:10" ht="25.5">
      <c r="A258" s="23">
        <f t="shared" si="16"/>
        <v>246</v>
      </c>
      <c r="B258" s="33" t="s">
        <v>25</v>
      </c>
      <c r="C258" s="31" t="s">
        <v>167</v>
      </c>
      <c r="D258" s="31" t="s">
        <v>132</v>
      </c>
      <c r="E258" s="31" t="s">
        <v>488</v>
      </c>
      <c r="F258" s="34">
        <f t="shared" si="17"/>
        <v>598.7</v>
      </c>
      <c r="G258" s="72"/>
      <c r="H258" s="60">
        <v>598.7</v>
      </c>
      <c r="I258" s="54">
        <v>598.7</v>
      </c>
      <c r="J258" s="56">
        <f t="shared" si="15"/>
        <v>0</v>
      </c>
    </row>
    <row r="259" spans="1:10" s="10" customFormat="1" ht="12.75">
      <c r="A259" s="23">
        <f t="shared" si="16"/>
        <v>247</v>
      </c>
      <c r="B259" s="33" t="s">
        <v>320</v>
      </c>
      <c r="C259" s="31" t="s">
        <v>167</v>
      </c>
      <c r="D259" s="31" t="s">
        <v>132</v>
      </c>
      <c r="E259" s="31" t="s">
        <v>166</v>
      </c>
      <c r="F259" s="34">
        <f t="shared" si="17"/>
        <v>598.7</v>
      </c>
      <c r="G259" s="71"/>
      <c r="H259" s="60">
        <v>598.7</v>
      </c>
      <c r="I259" s="54">
        <v>598.7</v>
      </c>
      <c r="J259" s="56">
        <f t="shared" si="15"/>
        <v>0</v>
      </c>
    </row>
    <row r="260" spans="1:10" ht="53.25" customHeight="1">
      <c r="A260" s="23">
        <f t="shared" si="16"/>
        <v>248</v>
      </c>
      <c r="B260" s="33" t="s">
        <v>37</v>
      </c>
      <c r="C260" s="31" t="s">
        <v>167</v>
      </c>
      <c r="D260" s="31" t="s">
        <v>408</v>
      </c>
      <c r="E260" s="31" t="s">
        <v>488</v>
      </c>
      <c r="F260" s="34">
        <f t="shared" si="17"/>
        <v>32576</v>
      </c>
      <c r="G260" s="72">
        <f>G262+G263</f>
        <v>0</v>
      </c>
      <c r="H260" s="60">
        <v>32576</v>
      </c>
      <c r="I260" s="54">
        <v>32576</v>
      </c>
      <c r="J260" s="56">
        <f t="shared" si="15"/>
        <v>0</v>
      </c>
    </row>
    <row r="261" spans="1:10" ht="39" customHeight="1">
      <c r="A261" s="23">
        <f t="shared" si="16"/>
        <v>249</v>
      </c>
      <c r="B261" s="33" t="s">
        <v>324</v>
      </c>
      <c r="C261" s="31" t="s">
        <v>167</v>
      </c>
      <c r="D261" s="31" t="s">
        <v>358</v>
      </c>
      <c r="E261" s="31" t="s">
        <v>488</v>
      </c>
      <c r="F261" s="34">
        <f t="shared" si="17"/>
        <v>32576</v>
      </c>
      <c r="G261" s="72">
        <f>G262+G263</f>
        <v>0</v>
      </c>
      <c r="H261" s="60">
        <v>32576</v>
      </c>
      <c r="I261" s="54">
        <v>32576</v>
      </c>
      <c r="J261" s="56">
        <f t="shared" si="15"/>
        <v>0</v>
      </c>
    </row>
    <row r="262" spans="1:10" ht="12.75">
      <c r="A262" s="23">
        <f t="shared" si="16"/>
        <v>250</v>
      </c>
      <c r="B262" s="33" t="s">
        <v>325</v>
      </c>
      <c r="C262" s="31" t="s">
        <v>167</v>
      </c>
      <c r="D262" s="31" t="s">
        <v>358</v>
      </c>
      <c r="E262" s="31" t="s">
        <v>433</v>
      </c>
      <c r="F262" s="34">
        <f t="shared" si="17"/>
        <v>32576</v>
      </c>
      <c r="G262" s="72"/>
      <c r="H262" s="60">
        <v>29071</v>
      </c>
      <c r="I262" s="54">
        <v>32576</v>
      </c>
      <c r="J262" s="63">
        <f t="shared" si="15"/>
        <v>3505</v>
      </c>
    </row>
    <row r="263" spans="1:10" ht="12.75">
      <c r="A263" s="23">
        <f t="shared" si="16"/>
        <v>251</v>
      </c>
      <c r="B263" s="51" t="s">
        <v>446</v>
      </c>
      <c r="C263" s="31" t="s">
        <v>167</v>
      </c>
      <c r="D263" s="31" t="s">
        <v>358</v>
      </c>
      <c r="E263" s="31" t="s">
        <v>437</v>
      </c>
      <c r="F263" s="34">
        <f t="shared" si="17"/>
        <v>0</v>
      </c>
      <c r="G263" s="72"/>
      <c r="H263" s="60">
        <v>3505</v>
      </c>
      <c r="I263" s="9">
        <v>0</v>
      </c>
      <c r="J263" s="63">
        <f t="shared" si="15"/>
        <v>-3505</v>
      </c>
    </row>
    <row r="264" spans="1:10" ht="12.75">
      <c r="A264" s="23">
        <f t="shared" si="16"/>
        <v>252</v>
      </c>
      <c r="B264" s="33" t="s">
        <v>336</v>
      </c>
      <c r="C264" s="31" t="s">
        <v>167</v>
      </c>
      <c r="D264" s="31" t="s">
        <v>555</v>
      </c>
      <c r="E264" s="31" t="s">
        <v>488</v>
      </c>
      <c r="F264" s="34">
        <f t="shared" si="17"/>
        <v>239.4</v>
      </c>
      <c r="G264" s="72"/>
      <c r="H264" s="60">
        <v>239.4</v>
      </c>
      <c r="I264" s="54">
        <v>239.4</v>
      </c>
      <c r="J264" s="56">
        <f t="shared" si="15"/>
        <v>0</v>
      </c>
    </row>
    <row r="265" spans="1:10" ht="25.5">
      <c r="A265" s="23">
        <f t="shared" si="16"/>
        <v>253</v>
      </c>
      <c r="B265" s="33" t="s">
        <v>384</v>
      </c>
      <c r="C265" s="31" t="s">
        <v>167</v>
      </c>
      <c r="D265" s="31" t="s">
        <v>359</v>
      </c>
      <c r="E265" s="31" t="s">
        <v>488</v>
      </c>
      <c r="F265" s="34">
        <f t="shared" si="17"/>
        <v>239.4</v>
      </c>
      <c r="G265" s="72"/>
      <c r="H265" s="60">
        <v>239.4</v>
      </c>
      <c r="I265" s="54">
        <v>239.4</v>
      </c>
      <c r="J265" s="56">
        <f t="shared" si="15"/>
        <v>0</v>
      </c>
    </row>
    <row r="266" spans="1:10" ht="38.25">
      <c r="A266" s="23">
        <f t="shared" si="16"/>
        <v>254</v>
      </c>
      <c r="B266" s="33" t="s">
        <v>26</v>
      </c>
      <c r="C266" s="31" t="s">
        <v>167</v>
      </c>
      <c r="D266" s="31" t="s">
        <v>22</v>
      </c>
      <c r="E266" s="31" t="s">
        <v>488</v>
      </c>
      <c r="F266" s="34">
        <f t="shared" si="17"/>
        <v>239.4</v>
      </c>
      <c r="G266" s="72"/>
      <c r="H266" s="60">
        <v>239.4</v>
      </c>
      <c r="I266" s="54">
        <v>239.4</v>
      </c>
      <c r="J266" s="56">
        <f t="shared" si="15"/>
        <v>0</v>
      </c>
    </row>
    <row r="267" spans="1:10" ht="12.75">
      <c r="A267" s="23">
        <f t="shared" si="16"/>
        <v>255</v>
      </c>
      <c r="B267" s="33" t="s">
        <v>320</v>
      </c>
      <c r="C267" s="31" t="s">
        <v>167</v>
      </c>
      <c r="D267" s="31" t="s">
        <v>22</v>
      </c>
      <c r="E267" s="31" t="s">
        <v>166</v>
      </c>
      <c r="F267" s="34">
        <f t="shared" si="17"/>
        <v>239.4</v>
      </c>
      <c r="G267" s="72"/>
      <c r="H267" s="60">
        <v>239.4</v>
      </c>
      <c r="I267" s="54">
        <v>239.4</v>
      </c>
      <c r="J267" s="56">
        <f t="shared" si="15"/>
        <v>0</v>
      </c>
    </row>
    <row r="268" spans="1:10" ht="12.75">
      <c r="A268" s="23">
        <f t="shared" si="16"/>
        <v>256</v>
      </c>
      <c r="B268" s="33" t="s">
        <v>463</v>
      </c>
      <c r="C268" s="31" t="s">
        <v>167</v>
      </c>
      <c r="D268" s="31" t="s">
        <v>484</v>
      </c>
      <c r="E268" s="31" t="s">
        <v>488</v>
      </c>
      <c r="F268" s="34">
        <f t="shared" si="17"/>
        <v>1766.4</v>
      </c>
      <c r="G268" s="72">
        <f>G270+G272+G274</f>
        <v>0</v>
      </c>
      <c r="H268" s="60">
        <v>1766.4</v>
      </c>
      <c r="I268" s="54">
        <v>1766.4</v>
      </c>
      <c r="J268" s="56">
        <f t="shared" si="15"/>
        <v>0</v>
      </c>
    </row>
    <row r="269" spans="1:10" ht="25.5">
      <c r="A269" s="23">
        <f t="shared" si="16"/>
        <v>257</v>
      </c>
      <c r="B269" s="33" t="s">
        <v>27</v>
      </c>
      <c r="C269" s="31" t="s">
        <v>167</v>
      </c>
      <c r="D269" s="31" t="s">
        <v>506</v>
      </c>
      <c r="E269" s="31" t="s">
        <v>488</v>
      </c>
      <c r="F269" s="34">
        <f t="shared" si="17"/>
        <v>900</v>
      </c>
      <c r="G269" s="72"/>
      <c r="H269" s="60">
        <v>900</v>
      </c>
      <c r="I269" s="54">
        <v>900</v>
      </c>
      <c r="J269" s="56">
        <f t="shared" si="15"/>
        <v>0</v>
      </c>
    </row>
    <row r="270" spans="1:10" s="10" customFormat="1" ht="12.75">
      <c r="A270" s="23">
        <f t="shared" si="16"/>
        <v>258</v>
      </c>
      <c r="B270" s="33" t="s">
        <v>539</v>
      </c>
      <c r="C270" s="31" t="s">
        <v>167</v>
      </c>
      <c r="D270" s="31" t="s">
        <v>506</v>
      </c>
      <c r="E270" s="31" t="s">
        <v>260</v>
      </c>
      <c r="F270" s="34">
        <f aca="true" t="shared" si="18" ref="F270:F301">SUM(I270+G270)</f>
        <v>900</v>
      </c>
      <c r="G270" s="71"/>
      <c r="H270" s="60">
        <v>900</v>
      </c>
      <c r="I270" s="54">
        <v>900</v>
      </c>
      <c r="J270" s="56">
        <f t="shared" si="15"/>
        <v>0</v>
      </c>
    </row>
    <row r="271" spans="1:10" ht="38.25">
      <c r="A271" s="23">
        <f t="shared" si="16"/>
        <v>259</v>
      </c>
      <c r="B271" s="33" t="s">
        <v>16</v>
      </c>
      <c r="C271" s="31" t="s">
        <v>167</v>
      </c>
      <c r="D271" s="31" t="s">
        <v>516</v>
      </c>
      <c r="E271" s="31" t="s">
        <v>488</v>
      </c>
      <c r="F271" s="34">
        <f t="shared" si="18"/>
        <v>493</v>
      </c>
      <c r="G271" s="72"/>
      <c r="H271" s="60">
        <v>493</v>
      </c>
      <c r="I271" s="54">
        <v>493</v>
      </c>
      <c r="J271" s="56">
        <f t="shared" si="15"/>
        <v>0</v>
      </c>
    </row>
    <row r="272" spans="1:10" ht="12.75">
      <c r="A272" s="23">
        <f t="shared" si="16"/>
        <v>260</v>
      </c>
      <c r="B272" s="33" t="s">
        <v>539</v>
      </c>
      <c r="C272" s="31" t="s">
        <v>167</v>
      </c>
      <c r="D272" s="31" t="s">
        <v>516</v>
      </c>
      <c r="E272" s="31" t="s">
        <v>260</v>
      </c>
      <c r="F272" s="34">
        <f t="shared" si="18"/>
        <v>493</v>
      </c>
      <c r="G272" s="72"/>
      <c r="H272" s="60">
        <v>493</v>
      </c>
      <c r="I272" s="54">
        <v>493</v>
      </c>
      <c r="J272" s="56">
        <f t="shared" si="15"/>
        <v>0</v>
      </c>
    </row>
    <row r="273" spans="1:10" ht="39" customHeight="1">
      <c r="A273" s="23">
        <f t="shared" si="16"/>
        <v>261</v>
      </c>
      <c r="B273" s="33" t="s">
        <v>480</v>
      </c>
      <c r="C273" s="31" t="s">
        <v>167</v>
      </c>
      <c r="D273" s="31" t="s">
        <v>65</v>
      </c>
      <c r="E273" s="31" t="s">
        <v>488</v>
      </c>
      <c r="F273" s="34">
        <f t="shared" si="18"/>
        <v>373.4</v>
      </c>
      <c r="G273" s="72">
        <f>G274</f>
        <v>0</v>
      </c>
      <c r="H273" s="60">
        <v>373.4</v>
      </c>
      <c r="I273" s="54">
        <v>373.4</v>
      </c>
      <c r="J273" s="56">
        <f t="shared" si="15"/>
        <v>0</v>
      </c>
    </row>
    <row r="274" spans="1:10" ht="12.75">
      <c r="A274" s="23">
        <f t="shared" si="16"/>
        <v>262</v>
      </c>
      <c r="B274" s="33" t="s">
        <v>539</v>
      </c>
      <c r="C274" s="31" t="s">
        <v>167</v>
      </c>
      <c r="D274" s="31" t="s">
        <v>65</v>
      </c>
      <c r="E274" s="31" t="s">
        <v>260</v>
      </c>
      <c r="F274" s="34">
        <f t="shared" si="18"/>
        <v>373.4</v>
      </c>
      <c r="G274" s="72"/>
      <c r="H274" s="60">
        <v>373.4</v>
      </c>
      <c r="I274" s="54">
        <v>373.4</v>
      </c>
      <c r="J274" s="56">
        <f t="shared" si="15"/>
        <v>0</v>
      </c>
    </row>
    <row r="275" spans="1:10" ht="12.75">
      <c r="A275" s="23">
        <f t="shared" si="16"/>
        <v>263</v>
      </c>
      <c r="B275" s="33" t="s">
        <v>125</v>
      </c>
      <c r="C275" s="31" t="s">
        <v>36</v>
      </c>
      <c r="D275" s="31" t="s">
        <v>279</v>
      </c>
      <c r="E275" s="31" t="s">
        <v>488</v>
      </c>
      <c r="F275" s="34">
        <f t="shared" si="18"/>
        <v>4064</v>
      </c>
      <c r="G275" s="34">
        <f>G278+G282</f>
        <v>0</v>
      </c>
      <c r="H275" s="60">
        <v>4064</v>
      </c>
      <c r="I275" s="54">
        <v>4064</v>
      </c>
      <c r="J275" s="56"/>
    </row>
    <row r="276" spans="1:10" ht="12.75">
      <c r="A276" s="23">
        <f t="shared" si="16"/>
        <v>264</v>
      </c>
      <c r="B276" s="33" t="s">
        <v>321</v>
      </c>
      <c r="C276" s="31" t="s">
        <v>36</v>
      </c>
      <c r="D276" s="31" t="s">
        <v>193</v>
      </c>
      <c r="E276" s="31" t="s">
        <v>488</v>
      </c>
      <c r="F276" s="34">
        <f t="shared" si="18"/>
        <v>559</v>
      </c>
      <c r="G276" s="34">
        <f>G278</f>
        <v>0</v>
      </c>
      <c r="H276" s="60">
        <v>559</v>
      </c>
      <c r="I276" s="54">
        <v>559</v>
      </c>
      <c r="J276" s="56"/>
    </row>
    <row r="277" spans="1:10" ht="25.5">
      <c r="A277" s="23">
        <f t="shared" si="16"/>
        <v>265</v>
      </c>
      <c r="B277" s="33" t="s">
        <v>323</v>
      </c>
      <c r="C277" s="31" t="s">
        <v>36</v>
      </c>
      <c r="D277" s="31" t="s">
        <v>135</v>
      </c>
      <c r="E277" s="31" t="s">
        <v>488</v>
      </c>
      <c r="F277" s="34">
        <f t="shared" si="18"/>
        <v>559</v>
      </c>
      <c r="G277" s="34">
        <f>G278</f>
        <v>0</v>
      </c>
      <c r="H277" s="60">
        <v>559</v>
      </c>
      <c r="I277" s="54">
        <v>559</v>
      </c>
      <c r="J277" s="56"/>
    </row>
    <row r="278" spans="1:10" ht="12.75">
      <c r="A278" s="23">
        <f t="shared" si="16"/>
        <v>266</v>
      </c>
      <c r="B278" s="51" t="s">
        <v>446</v>
      </c>
      <c r="C278" s="31" t="s">
        <v>36</v>
      </c>
      <c r="D278" s="31" t="s">
        <v>135</v>
      </c>
      <c r="E278" s="31" t="s">
        <v>437</v>
      </c>
      <c r="F278" s="34">
        <f t="shared" si="18"/>
        <v>559</v>
      </c>
      <c r="G278" s="34"/>
      <c r="H278" s="60">
        <v>559</v>
      </c>
      <c r="I278" s="54">
        <v>559</v>
      </c>
      <c r="J278" s="56"/>
    </row>
    <row r="279" spans="1:10" ht="12.75">
      <c r="A279" s="23">
        <f t="shared" si="16"/>
        <v>267</v>
      </c>
      <c r="B279" s="33" t="s">
        <v>458</v>
      </c>
      <c r="C279" s="31" t="s">
        <v>36</v>
      </c>
      <c r="D279" s="31" t="s">
        <v>189</v>
      </c>
      <c r="E279" s="31" t="s">
        <v>488</v>
      </c>
      <c r="F279" s="34">
        <f t="shared" si="18"/>
        <v>3505</v>
      </c>
      <c r="G279" s="34">
        <f>G282</f>
        <v>0</v>
      </c>
      <c r="H279" s="60">
        <v>3505</v>
      </c>
      <c r="I279" s="54">
        <v>3505</v>
      </c>
      <c r="J279" s="56"/>
    </row>
    <row r="280" spans="1:10" ht="51.75" customHeight="1">
      <c r="A280" s="23">
        <f t="shared" si="16"/>
        <v>268</v>
      </c>
      <c r="B280" s="33" t="s">
        <v>621</v>
      </c>
      <c r="C280" s="31" t="s">
        <v>36</v>
      </c>
      <c r="D280" s="31" t="s">
        <v>408</v>
      </c>
      <c r="E280" s="31" t="s">
        <v>488</v>
      </c>
      <c r="F280" s="34">
        <f t="shared" si="18"/>
        <v>3505</v>
      </c>
      <c r="G280" s="34">
        <f>G282</f>
        <v>0</v>
      </c>
      <c r="H280" s="60">
        <v>3505</v>
      </c>
      <c r="I280" s="54">
        <v>3505</v>
      </c>
      <c r="J280" s="56"/>
    </row>
    <row r="281" spans="1:10" ht="43.5" customHeight="1">
      <c r="A281" s="23">
        <f t="shared" si="16"/>
        <v>269</v>
      </c>
      <c r="B281" s="33" t="s">
        <v>424</v>
      </c>
      <c r="C281" s="31" t="s">
        <v>36</v>
      </c>
      <c r="D281" s="31" t="s">
        <v>358</v>
      </c>
      <c r="E281" s="31" t="s">
        <v>488</v>
      </c>
      <c r="F281" s="34">
        <f t="shared" si="18"/>
        <v>3505</v>
      </c>
      <c r="G281" s="34">
        <f>G282</f>
        <v>0</v>
      </c>
      <c r="H281" s="60">
        <v>3505</v>
      </c>
      <c r="I281" s="54">
        <v>3505</v>
      </c>
      <c r="J281" s="56"/>
    </row>
    <row r="282" spans="1:10" ht="12.75">
      <c r="A282" s="23">
        <f t="shared" si="16"/>
        <v>270</v>
      </c>
      <c r="B282" s="33" t="s">
        <v>403</v>
      </c>
      <c r="C282" s="31" t="s">
        <v>36</v>
      </c>
      <c r="D282" s="31" t="s">
        <v>358</v>
      </c>
      <c r="E282" s="31" t="s">
        <v>437</v>
      </c>
      <c r="F282" s="34">
        <f t="shared" si="18"/>
        <v>3505</v>
      </c>
      <c r="G282" s="34"/>
      <c r="H282" s="60">
        <v>3505</v>
      </c>
      <c r="I282" s="54">
        <v>3505</v>
      </c>
      <c r="J282" s="56"/>
    </row>
    <row r="283" spans="1:10" ht="12.75">
      <c r="A283" s="23">
        <f t="shared" si="16"/>
        <v>271</v>
      </c>
      <c r="B283" s="35" t="s">
        <v>17</v>
      </c>
      <c r="C283" s="36" t="s">
        <v>168</v>
      </c>
      <c r="D283" s="36" t="s">
        <v>279</v>
      </c>
      <c r="E283" s="36" t="s">
        <v>488</v>
      </c>
      <c r="F283" s="37">
        <f t="shared" si="18"/>
        <v>3104</v>
      </c>
      <c r="G283" s="72">
        <f>G287+G292</f>
        <v>0</v>
      </c>
      <c r="H283" s="60">
        <v>3104</v>
      </c>
      <c r="I283" s="54">
        <v>3104</v>
      </c>
      <c r="J283" s="56">
        <f t="shared" si="15"/>
        <v>0</v>
      </c>
    </row>
    <row r="284" spans="1:10" ht="12.75">
      <c r="A284" s="23">
        <f t="shared" si="16"/>
        <v>272</v>
      </c>
      <c r="B284" s="33" t="s">
        <v>18</v>
      </c>
      <c r="C284" s="31" t="s">
        <v>169</v>
      </c>
      <c r="D284" s="31" t="s">
        <v>279</v>
      </c>
      <c r="E284" s="31" t="s">
        <v>488</v>
      </c>
      <c r="F284" s="34">
        <f t="shared" si="18"/>
        <v>400</v>
      </c>
      <c r="G284" s="72"/>
      <c r="H284" s="60">
        <v>400</v>
      </c>
      <c r="I284" s="54">
        <v>400</v>
      </c>
      <c r="J284" s="56">
        <f t="shared" si="15"/>
        <v>0</v>
      </c>
    </row>
    <row r="285" spans="1:10" ht="12.75">
      <c r="A285" s="23">
        <f t="shared" si="16"/>
        <v>273</v>
      </c>
      <c r="B285" s="33" t="s">
        <v>19</v>
      </c>
      <c r="C285" s="31" t="s">
        <v>169</v>
      </c>
      <c r="D285" s="31" t="s">
        <v>201</v>
      </c>
      <c r="E285" s="31" t="s">
        <v>488</v>
      </c>
      <c r="F285" s="34">
        <f t="shared" si="18"/>
        <v>400</v>
      </c>
      <c r="G285" s="72"/>
      <c r="H285" s="60">
        <v>400</v>
      </c>
      <c r="I285" s="54">
        <v>400</v>
      </c>
      <c r="J285" s="56">
        <f t="shared" si="15"/>
        <v>0</v>
      </c>
    </row>
    <row r="286" spans="1:10" ht="25.5">
      <c r="A286" s="23">
        <f t="shared" si="16"/>
        <v>274</v>
      </c>
      <c r="B286" s="33" t="s">
        <v>202</v>
      </c>
      <c r="C286" s="31" t="s">
        <v>169</v>
      </c>
      <c r="D286" s="31" t="s">
        <v>162</v>
      </c>
      <c r="E286" s="31" t="s">
        <v>488</v>
      </c>
      <c r="F286" s="34">
        <f t="shared" si="18"/>
        <v>400</v>
      </c>
      <c r="G286" s="72"/>
      <c r="H286" s="60">
        <v>400</v>
      </c>
      <c r="I286" s="54">
        <v>400</v>
      </c>
      <c r="J286" s="56">
        <f t="shared" si="15"/>
        <v>0</v>
      </c>
    </row>
    <row r="287" spans="1:10" ht="12.75">
      <c r="A287" s="23">
        <f t="shared" si="16"/>
        <v>275</v>
      </c>
      <c r="B287" s="33" t="s">
        <v>580</v>
      </c>
      <c r="C287" s="31" t="s">
        <v>169</v>
      </c>
      <c r="D287" s="31" t="s">
        <v>162</v>
      </c>
      <c r="E287" s="31" t="s">
        <v>141</v>
      </c>
      <c r="F287" s="34">
        <f t="shared" si="18"/>
        <v>400</v>
      </c>
      <c r="G287" s="72"/>
      <c r="H287" s="60">
        <v>400</v>
      </c>
      <c r="I287" s="54">
        <v>400</v>
      </c>
      <c r="J287" s="56">
        <f t="shared" si="15"/>
        <v>0</v>
      </c>
    </row>
    <row r="288" spans="1:10" ht="12.75">
      <c r="A288" s="23">
        <f t="shared" si="16"/>
        <v>276</v>
      </c>
      <c r="B288" s="33" t="s">
        <v>20</v>
      </c>
      <c r="C288" s="31" t="s">
        <v>264</v>
      </c>
      <c r="D288" s="31" t="s">
        <v>279</v>
      </c>
      <c r="E288" s="31" t="s">
        <v>488</v>
      </c>
      <c r="F288" s="34">
        <f t="shared" si="18"/>
        <v>2704</v>
      </c>
      <c r="G288" s="72">
        <f>G292</f>
        <v>0</v>
      </c>
      <c r="H288" s="60">
        <v>2704</v>
      </c>
      <c r="I288" s="54">
        <v>2704</v>
      </c>
      <c r="J288" s="56">
        <f t="shared" si="15"/>
        <v>0</v>
      </c>
    </row>
    <row r="289" spans="1:10" ht="12.75">
      <c r="A289" s="23">
        <f t="shared" si="16"/>
        <v>277</v>
      </c>
      <c r="B289" s="33" t="s">
        <v>309</v>
      </c>
      <c r="C289" s="31" t="s">
        <v>264</v>
      </c>
      <c r="D289" s="31" t="s">
        <v>307</v>
      </c>
      <c r="E289" s="31" t="s">
        <v>488</v>
      </c>
      <c r="F289" s="34">
        <f t="shared" si="18"/>
        <v>2704</v>
      </c>
      <c r="G289" s="72">
        <f>G292</f>
        <v>0</v>
      </c>
      <c r="H289" s="60">
        <v>2704</v>
      </c>
      <c r="I289" s="54">
        <v>2704</v>
      </c>
      <c r="J289" s="56">
        <f t="shared" si="15"/>
        <v>0</v>
      </c>
    </row>
    <row r="290" spans="1:10" ht="12.75">
      <c r="A290" s="23">
        <f t="shared" si="16"/>
        <v>278</v>
      </c>
      <c r="B290" s="33" t="s">
        <v>310</v>
      </c>
      <c r="C290" s="31" t="s">
        <v>264</v>
      </c>
      <c r="D290" s="31" t="s">
        <v>306</v>
      </c>
      <c r="E290" s="31" t="s">
        <v>488</v>
      </c>
      <c r="F290" s="34">
        <f t="shared" si="18"/>
        <v>2704</v>
      </c>
      <c r="G290" s="72">
        <f>G292</f>
        <v>0</v>
      </c>
      <c r="H290" s="60">
        <v>2704</v>
      </c>
      <c r="I290" s="54">
        <v>2704</v>
      </c>
      <c r="J290" s="56">
        <f t="shared" si="15"/>
        <v>0</v>
      </c>
    </row>
    <row r="291" spans="1:10" ht="42.75" customHeight="1">
      <c r="A291" s="23">
        <f t="shared" si="16"/>
        <v>279</v>
      </c>
      <c r="B291" s="33" t="s">
        <v>308</v>
      </c>
      <c r="C291" s="31" t="s">
        <v>264</v>
      </c>
      <c r="D291" s="31" t="s">
        <v>305</v>
      </c>
      <c r="E291" s="31" t="s">
        <v>488</v>
      </c>
      <c r="F291" s="34">
        <f t="shared" si="18"/>
        <v>2704</v>
      </c>
      <c r="G291" s="72">
        <f>G292</f>
        <v>0</v>
      </c>
      <c r="H291" s="60">
        <v>2704</v>
      </c>
      <c r="I291" s="54">
        <v>2704</v>
      </c>
      <c r="J291" s="56">
        <f t="shared" si="15"/>
        <v>0</v>
      </c>
    </row>
    <row r="292" spans="1:10" ht="12.75">
      <c r="A292" s="23">
        <f t="shared" si="16"/>
        <v>280</v>
      </c>
      <c r="B292" s="33" t="s">
        <v>580</v>
      </c>
      <c r="C292" s="31" t="s">
        <v>264</v>
      </c>
      <c r="D292" s="31" t="s">
        <v>305</v>
      </c>
      <c r="E292" s="31" t="s">
        <v>141</v>
      </c>
      <c r="F292" s="34">
        <f t="shared" si="18"/>
        <v>2704</v>
      </c>
      <c r="G292" s="72"/>
      <c r="H292" s="60">
        <v>2704</v>
      </c>
      <c r="I292" s="54">
        <v>2704</v>
      </c>
      <c r="J292" s="56">
        <f aca="true" t="shared" si="19" ref="J292:J322">SUM(I292-H292)</f>
        <v>0</v>
      </c>
    </row>
    <row r="293" spans="1:10" ht="38.25">
      <c r="A293" s="23">
        <f t="shared" si="16"/>
        <v>281</v>
      </c>
      <c r="B293" s="35" t="s">
        <v>21</v>
      </c>
      <c r="C293" s="36" t="s">
        <v>328</v>
      </c>
      <c r="D293" s="36" t="s">
        <v>279</v>
      </c>
      <c r="E293" s="36" t="s">
        <v>488</v>
      </c>
      <c r="F293" s="37">
        <f t="shared" si="18"/>
        <v>99298.3249</v>
      </c>
      <c r="G293" s="72">
        <f>G294+G302</f>
        <v>6048</v>
      </c>
      <c r="H293" s="60">
        <v>93250.33</v>
      </c>
      <c r="I293" s="54">
        <v>93250.3249</v>
      </c>
      <c r="J293" s="109">
        <f t="shared" si="19"/>
        <v>-0.005099999994854443</v>
      </c>
    </row>
    <row r="294" spans="1:10" ht="25.5">
      <c r="A294" s="23">
        <f t="shared" si="16"/>
        <v>282</v>
      </c>
      <c r="B294" s="33" t="s">
        <v>329</v>
      </c>
      <c r="C294" s="31" t="s">
        <v>560</v>
      </c>
      <c r="D294" s="31" t="s">
        <v>279</v>
      </c>
      <c r="E294" s="31" t="s">
        <v>488</v>
      </c>
      <c r="F294" s="34">
        <f t="shared" si="18"/>
        <v>18048</v>
      </c>
      <c r="G294" s="72"/>
      <c r="H294" s="60">
        <v>18048</v>
      </c>
      <c r="I294" s="54">
        <v>18048</v>
      </c>
      <c r="J294" s="56">
        <f t="shared" si="19"/>
        <v>0</v>
      </c>
    </row>
    <row r="295" spans="1:10" ht="12.75">
      <c r="A295" s="23">
        <f t="shared" si="16"/>
        <v>283</v>
      </c>
      <c r="B295" s="33" t="s">
        <v>330</v>
      </c>
      <c r="C295" s="31" t="s">
        <v>560</v>
      </c>
      <c r="D295" s="31" t="s">
        <v>205</v>
      </c>
      <c r="E295" s="31" t="s">
        <v>488</v>
      </c>
      <c r="F295" s="34">
        <f t="shared" si="18"/>
        <v>3619</v>
      </c>
      <c r="G295" s="72"/>
      <c r="H295" s="60">
        <v>3619</v>
      </c>
      <c r="I295" s="54">
        <v>3619</v>
      </c>
      <c r="J295" s="56">
        <f t="shared" si="19"/>
        <v>0</v>
      </c>
    </row>
    <row r="296" spans="1:10" ht="12.75">
      <c r="A296" s="23">
        <f t="shared" si="16"/>
        <v>284</v>
      </c>
      <c r="B296" s="33" t="s">
        <v>561</v>
      </c>
      <c r="C296" s="31" t="s">
        <v>560</v>
      </c>
      <c r="D296" s="31" t="s">
        <v>170</v>
      </c>
      <c r="E296" s="31" t="s">
        <v>488</v>
      </c>
      <c r="F296" s="34">
        <f t="shared" si="18"/>
        <v>3619</v>
      </c>
      <c r="G296" s="72"/>
      <c r="H296" s="60">
        <v>3619</v>
      </c>
      <c r="I296" s="54">
        <v>3619</v>
      </c>
      <c r="J296" s="56">
        <f t="shared" si="19"/>
        <v>0</v>
      </c>
    </row>
    <row r="297" spans="1:10" ht="12.75">
      <c r="A297" s="23">
        <f aca="true" t="shared" si="20" ref="A297:A321">SUM(A296+1)</f>
        <v>285</v>
      </c>
      <c r="B297" s="33" t="s">
        <v>566</v>
      </c>
      <c r="C297" s="31" t="s">
        <v>560</v>
      </c>
      <c r="D297" s="31" t="s">
        <v>170</v>
      </c>
      <c r="E297" s="31" t="s">
        <v>567</v>
      </c>
      <c r="F297" s="34">
        <f t="shared" si="18"/>
        <v>3619</v>
      </c>
      <c r="G297" s="72"/>
      <c r="H297" s="60">
        <v>3619</v>
      </c>
      <c r="I297" s="54">
        <v>3619</v>
      </c>
      <c r="J297" s="56">
        <f t="shared" si="19"/>
        <v>0</v>
      </c>
    </row>
    <row r="298" spans="1:10" ht="12.75">
      <c r="A298" s="23">
        <f t="shared" si="20"/>
        <v>286</v>
      </c>
      <c r="B298" s="33" t="s">
        <v>458</v>
      </c>
      <c r="C298" s="31" t="s">
        <v>560</v>
      </c>
      <c r="D298" s="31" t="s">
        <v>189</v>
      </c>
      <c r="E298" s="31" t="s">
        <v>488</v>
      </c>
      <c r="F298" s="34">
        <f t="shared" si="18"/>
        <v>14429</v>
      </c>
      <c r="G298" s="72"/>
      <c r="H298" s="60">
        <v>14429</v>
      </c>
      <c r="I298" s="54">
        <v>14429</v>
      </c>
      <c r="J298" s="56"/>
    </row>
    <row r="299" spans="1:10" ht="63.75">
      <c r="A299" s="23">
        <f t="shared" si="20"/>
        <v>287</v>
      </c>
      <c r="B299" s="33" t="s">
        <v>37</v>
      </c>
      <c r="C299" s="31" t="s">
        <v>560</v>
      </c>
      <c r="D299" s="31" t="s">
        <v>408</v>
      </c>
      <c r="E299" s="31" t="s">
        <v>488</v>
      </c>
      <c r="F299" s="34">
        <f t="shared" si="18"/>
        <v>14429</v>
      </c>
      <c r="G299" s="72"/>
      <c r="H299" s="60">
        <v>14429</v>
      </c>
      <c r="I299" s="54">
        <v>14429</v>
      </c>
      <c r="J299" s="56">
        <f t="shared" si="19"/>
        <v>0</v>
      </c>
    </row>
    <row r="300" spans="1:10" ht="38.25">
      <c r="A300" s="23">
        <f t="shared" si="20"/>
        <v>288</v>
      </c>
      <c r="B300" s="33" t="s">
        <v>573</v>
      </c>
      <c r="C300" s="31" t="s">
        <v>560</v>
      </c>
      <c r="D300" s="31" t="s">
        <v>574</v>
      </c>
      <c r="E300" s="31" t="s">
        <v>488</v>
      </c>
      <c r="F300" s="34">
        <f t="shared" si="18"/>
        <v>14429</v>
      </c>
      <c r="G300" s="72"/>
      <c r="H300" s="60">
        <v>14429</v>
      </c>
      <c r="I300" s="54">
        <v>14429</v>
      </c>
      <c r="J300" s="56">
        <f t="shared" si="19"/>
        <v>0</v>
      </c>
    </row>
    <row r="301" spans="1:10" ht="12.75">
      <c r="A301" s="23">
        <f t="shared" si="20"/>
        <v>289</v>
      </c>
      <c r="B301" s="33" t="s">
        <v>575</v>
      </c>
      <c r="C301" s="31" t="s">
        <v>560</v>
      </c>
      <c r="D301" s="31" t="s">
        <v>574</v>
      </c>
      <c r="E301" s="31" t="s">
        <v>576</v>
      </c>
      <c r="F301" s="34">
        <f t="shared" si="18"/>
        <v>14429</v>
      </c>
      <c r="G301" s="72"/>
      <c r="H301" s="60">
        <v>14429</v>
      </c>
      <c r="I301" s="54">
        <v>14429</v>
      </c>
      <c r="J301" s="56">
        <f t="shared" si="19"/>
        <v>0</v>
      </c>
    </row>
    <row r="302" spans="1:10" ht="12.75">
      <c r="A302" s="23">
        <f t="shared" si="20"/>
        <v>290</v>
      </c>
      <c r="B302" s="33" t="s">
        <v>331</v>
      </c>
      <c r="C302" s="31" t="s">
        <v>569</v>
      </c>
      <c r="D302" s="31" t="s">
        <v>279</v>
      </c>
      <c r="E302" s="31" t="s">
        <v>488</v>
      </c>
      <c r="F302" s="34">
        <f aca="true" t="shared" si="21" ref="F302:F313">SUM(I302+G302)</f>
        <v>81250.3249</v>
      </c>
      <c r="G302" s="72">
        <f>G305+G308+G311+G313+G321+G315+G317</f>
        <v>6048</v>
      </c>
      <c r="H302" s="60">
        <v>75202.33</v>
      </c>
      <c r="I302" s="54">
        <v>75202.3249</v>
      </c>
      <c r="J302" s="109">
        <f t="shared" si="19"/>
        <v>-0.005099999994854443</v>
      </c>
    </row>
    <row r="303" spans="1:10" ht="12.75">
      <c r="A303" s="23">
        <f t="shared" si="20"/>
        <v>291</v>
      </c>
      <c r="B303" s="51" t="s">
        <v>531</v>
      </c>
      <c r="C303" s="31" t="s">
        <v>569</v>
      </c>
      <c r="D303" s="52" t="s">
        <v>182</v>
      </c>
      <c r="E303" s="52" t="s">
        <v>488</v>
      </c>
      <c r="F303" s="34">
        <f t="shared" si="21"/>
        <v>40.3249</v>
      </c>
      <c r="G303" s="72">
        <f>G305</f>
        <v>0</v>
      </c>
      <c r="H303" s="60">
        <v>40.33</v>
      </c>
      <c r="I303" s="54">
        <v>40.3249</v>
      </c>
      <c r="J303" s="109">
        <f t="shared" si="19"/>
        <v>-0.005099999999998772</v>
      </c>
    </row>
    <row r="304" spans="1:10" ht="25.5">
      <c r="A304" s="23">
        <f t="shared" si="20"/>
        <v>292</v>
      </c>
      <c r="B304" s="51" t="s">
        <v>28</v>
      </c>
      <c r="C304" s="31" t="s">
        <v>569</v>
      </c>
      <c r="D304" s="52" t="s">
        <v>315</v>
      </c>
      <c r="E304" s="52" t="s">
        <v>488</v>
      </c>
      <c r="F304" s="34">
        <f t="shared" si="21"/>
        <v>40.3249</v>
      </c>
      <c r="G304" s="72">
        <f>G305</f>
        <v>0</v>
      </c>
      <c r="H304" s="60">
        <v>40.33</v>
      </c>
      <c r="I304" s="54">
        <v>40.3249</v>
      </c>
      <c r="J304" s="109">
        <f t="shared" si="19"/>
        <v>-0.005099999999998772</v>
      </c>
    </row>
    <row r="305" spans="1:10" ht="12.75">
      <c r="A305" s="23">
        <f t="shared" si="20"/>
        <v>293</v>
      </c>
      <c r="B305" s="51" t="s">
        <v>29</v>
      </c>
      <c r="C305" s="31" t="s">
        <v>569</v>
      </c>
      <c r="D305" s="52" t="s">
        <v>315</v>
      </c>
      <c r="E305" s="52" t="s">
        <v>316</v>
      </c>
      <c r="F305" s="34">
        <f t="shared" si="21"/>
        <v>40.3249</v>
      </c>
      <c r="G305" s="72"/>
      <c r="H305" s="60">
        <v>40.33</v>
      </c>
      <c r="I305" s="54">
        <v>40.3249</v>
      </c>
      <c r="J305" s="109">
        <f t="shared" si="19"/>
        <v>-0.005099999999998772</v>
      </c>
    </row>
    <row r="306" spans="1:10" ht="12.75">
      <c r="A306" s="23">
        <f t="shared" si="20"/>
        <v>294</v>
      </c>
      <c r="B306" s="33" t="s">
        <v>461</v>
      </c>
      <c r="C306" s="31" t="s">
        <v>569</v>
      </c>
      <c r="D306" s="31" t="s">
        <v>206</v>
      </c>
      <c r="E306" s="31" t="s">
        <v>488</v>
      </c>
      <c r="F306" s="34">
        <f t="shared" si="21"/>
        <v>935</v>
      </c>
      <c r="G306" s="72"/>
      <c r="H306" s="60">
        <v>935</v>
      </c>
      <c r="I306" s="54">
        <v>935</v>
      </c>
      <c r="J306" s="56">
        <f t="shared" si="19"/>
        <v>0</v>
      </c>
    </row>
    <row r="307" spans="1:10" ht="25.5">
      <c r="A307" s="23">
        <f t="shared" si="20"/>
        <v>295</v>
      </c>
      <c r="B307" s="33" t="s">
        <v>332</v>
      </c>
      <c r="C307" s="31" t="s">
        <v>569</v>
      </c>
      <c r="D307" s="31" t="s">
        <v>171</v>
      </c>
      <c r="E307" s="31" t="s">
        <v>488</v>
      </c>
      <c r="F307" s="34">
        <f t="shared" si="21"/>
        <v>935</v>
      </c>
      <c r="G307" s="72"/>
      <c r="H307" s="60">
        <v>935</v>
      </c>
      <c r="I307" s="54">
        <v>935</v>
      </c>
      <c r="J307" s="56">
        <f t="shared" si="19"/>
        <v>0</v>
      </c>
    </row>
    <row r="308" spans="1:10" ht="12.75">
      <c r="A308" s="23">
        <f t="shared" si="20"/>
        <v>296</v>
      </c>
      <c r="B308" s="33" t="s">
        <v>571</v>
      </c>
      <c r="C308" s="31" t="s">
        <v>569</v>
      </c>
      <c r="D308" s="31" t="s">
        <v>171</v>
      </c>
      <c r="E308" s="31" t="s">
        <v>572</v>
      </c>
      <c r="F308" s="34">
        <f t="shared" si="21"/>
        <v>935</v>
      </c>
      <c r="G308" s="72"/>
      <c r="H308" s="60">
        <v>935</v>
      </c>
      <c r="I308" s="54">
        <v>935</v>
      </c>
      <c r="J308" s="56">
        <f t="shared" si="19"/>
        <v>0</v>
      </c>
    </row>
    <row r="309" spans="1:10" ht="12.75">
      <c r="A309" s="23">
        <f t="shared" si="20"/>
        <v>297</v>
      </c>
      <c r="B309" s="33" t="s">
        <v>458</v>
      </c>
      <c r="C309" s="31" t="s">
        <v>569</v>
      </c>
      <c r="D309" s="31" t="s">
        <v>189</v>
      </c>
      <c r="E309" s="31" t="s">
        <v>488</v>
      </c>
      <c r="F309" s="34">
        <f t="shared" si="21"/>
        <v>74183</v>
      </c>
      <c r="G309" s="72">
        <f>SUM(G310)</f>
        <v>6048</v>
      </c>
      <c r="H309" s="60">
        <v>68135</v>
      </c>
      <c r="I309" s="54">
        <v>68135</v>
      </c>
      <c r="J309" s="56">
        <f t="shared" si="19"/>
        <v>0</v>
      </c>
    </row>
    <row r="310" spans="1:10" ht="12.75">
      <c r="A310" s="23">
        <f t="shared" si="20"/>
        <v>298</v>
      </c>
      <c r="B310" s="33" t="s">
        <v>333</v>
      </c>
      <c r="C310" s="31" t="s">
        <v>569</v>
      </c>
      <c r="D310" s="31" t="s">
        <v>261</v>
      </c>
      <c r="E310" s="31" t="s">
        <v>488</v>
      </c>
      <c r="F310" s="34">
        <f t="shared" si="21"/>
        <v>74183</v>
      </c>
      <c r="G310" s="72">
        <f>SUM(G313+G315+G317)</f>
        <v>6048</v>
      </c>
      <c r="H310" s="60">
        <v>68135</v>
      </c>
      <c r="I310" s="54">
        <v>68135</v>
      </c>
      <c r="J310" s="56">
        <f t="shared" si="19"/>
        <v>0</v>
      </c>
    </row>
    <row r="311" spans="1:10" ht="12.75">
      <c r="A311" s="23">
        <f t="shared" si="20"/>
        <v>299</v>
      </c>
      <c r="B311" s="33" t="s">
        <v>575</v>
      </c>
      <c r="C311" s="31" t="s">
        <v>569</v>
      </c>
      <c r="D311" s="31" t="s">
        <v>261</v>
      </c>
      <c r="E311" s="31" t="s">
        <v>576</v>
      </c>
      <c r="F311" s="34">
        <f t="shared" si="21"/>
        <v>67885</v>
      </c>
      <c r="G311" s="72"/>
      <c r="H311" s="60">
        <v>67885</v>
      </c>
      <c r="I311" s="54">
        <v>67885</v>
      </c>
      <c r="J311" s="56">
        <f t="shared" si="19"/>
        <v>0</v>
      </c>
    </row>
    <row r="312" spans="1:10" ht="63.75">
      <c r="A312" s="23">
        <f t="shared" si="20"/>
        <v>300</v>
      </c>
      <c r="B312" s="53" t="s">
        <v>544</v>
      </c>
      <c r="C312" s="31" t="s">
        <v>569</v>
      </c>
      <c r="D312" s="31" t="s">
        <v>543</v>
      </c>
      <c r="E312" s="31" t="s">
        <v>488</v>
      </c>
      <c r="F312" s="34">
        <f t="shared" si="21"/>
        <v>250</v>
      </c>
      <c r="G312" s="72"/>
      <c r="H312" s="60">
        <v>250</v>
      </c>
      <c r="I312" s="54">
        <v>250</v>
      </c>
      <c r="J312" s="56">
        <f t="shared" si="19"/>
        <v>0</v>
      </c>
    </row>
    <row r="313" spans="1:10" ht="12.75">
      <c r="A313" s="23">
        <f t="shared" si="20"/>
        <v>301</v>
      </c>
      <c r="B313" s="33" t="s">
        <v>575</v>
      </c>
      <c r="C313" s="31" t="s">
        <v>569</v>
      </c>
      <c r="D313" s="31" t="s">
        <v>543</v>
      </c>
      <c r="E313" s="31" t="s">
        <v>576</v>
      </c>
      <c r="F313" s="34">
        <f t="shared" si="21"/>
        <v>250</v>
      </c>
      <c r="G313" s="72"/>
      <c r="H313" s="60">
        <v>250</v>
      </c>
      <c r="I313" s="54">
        <v>250</v>
      </c>
      <c r="J313" s="56">
        <f t="shared" si="19"/>
        <v>0</v>
      </c>
    </row>
    <row r="314" spans="1:10" ht="51">
      <c r="A314" s="23">
        <f t="shared" si="20"/>
        <v>302</v>
      </c>
      <c r="B314" s="33" t="s">
        <v>452</v>
      </c>
      <c r="C314" s="31" t="s">
        <v>569</v>
      </c>
      <c r="D314" s="31" t="s">
        <v>453</v>
      </c>
      <c r="E314" s="31" t="s">
        <v>488</v>
      </c>
      <c r="F314" s="34"/>
      <c r="G314" s="72">
        <f>SUM(G315)</f>
        <v>100</v>
      </c>
      <c r="H314" s="60"/>
      <c r="I314" s="54"/>
      <c r="J314" s="56"/>
    </row>
    <row r="315" spans="1:10" ht="12.75">
      <c r="A315" s="23">
        <f t="shared" si="20"/>
        <v>303</v>
      </c>
      <c r="B315" s="33" t="s">
        <v>575</v>
      </c>
      <c r="C315" s="31" t="s">
        <v>569</v>
      </c>
      <c r="D315" s="31" t="s">
        <v>453</v>
      </c>
      <c r="E315" s="31" t="s">
        <v>576</v>
      </c>
      <c r="F315" s="34">
        <f>SUM(I315+G315)</f>
        <v>100</v>
      </c>
      <c r="G315" s="72">
        <v>100</v>
      </c>
      <c r="H315" s="60"/>
      <c r="I315" s="54"/>
      <c r="J315" s="56"/>
    </row>
    <row r="316" spans="1:10" ht="38.25">
      <c r="A316" s="23">
        <f t="shared" si="20"/>
        <v>304</v>
      </c>
      <c r="B316" s="33" t="s">
        <v>455</v>
      </c>
      <c r="C316" s="31" t="s">
        <v>569</v>
      </c>
      <c r="D316" s="31" t="s">
        <v>454</v>
      </c>
      <c r="E316" s="31" t="s">
        <v>488</v>
      </c>
      <c r="F316" s="34"/>
      <c r="G316" s="72">
        <f>SUM(G317)</f>
        <v>5948</v>
      </c>
      <c r="H316" s="60"/>
      <c r="I316" s="54"/>
      <c r="J316" s="56"/>
    </row>
    <row r="317" spans="1:10" ht="12.75">
      <c r="A317" s="23">
        <f t="shared" si="20"/>
        <v>305</v>
      </c>
      <c r="B317" s="33" t="s">
        <v>575</v>
      </c>
      <c r="C317" s="31" t="s">
        <v>569</v>
      </c>
      <c r="D317" s="31" t="s">
        <v>454</v>
      </c>
      <c r="E317" s="31" t="s">
        <v>576</v>
      </c>
      <c r="F317" s="34">
        <f aca="true" t="shared" si="22" ref="F317:F322">SUM(I317+G317)</f>
        <v>5948</v>
      </c>
      <c r="G317" s="72">
        <v>5948</v>
      </c>
      <c r="H317" s="60"/>
      <c r="I317" s="54"/>
      <c r="J317" s="56"/>
    </row>
    <row r="318" spans="1:10" ht="12.75">
      <c r="A318" s="23">
        <f t="shared" si="20"/>
        <v>306</v>
      </c>
      <c r="B318" s="33" t="s">
        <v>336</v>
      </c>
      <c r="C318" s="31" t="s">
        <v>569</v>
      </c>
      <c r="D318" s="31" t="s">
        <v>555</v>
      </c>
      <c r="E318" s="31" t="s">
        <v>488</v>
      </c>
      <c r="F318" s="34">
        <f t="shared" si="22"/>
        <v>6092</v>
      </c>
      <c r="G318" s="72"/>
      <c r="H318" s="60">
        <v>6092</v>
      </c>
      <c r="I318" s="54">
        <v>6092</v>
      </c>
      <c r="J318" s="56">
        <f t="shared" si="19"/>
        <v>0</v>
      </c>
    </row>
    <row r="319" spans="1:10" ht="25.5">
      <c r="A319" s="23">
        <f t="shared" si="20"/>
        <v>307</v>
      </c>
      <c r="B319" s="33" t="s">
        <v>384</v>
      </c>
      <c r="C319" s="31" t="s">
        <v>569</v>
      </c>
      <c r="D319" s="31" t="s">
        <v>359</v>
      </c>
      <c r="E319" s="31" t="s">
        <v>488</v>
      </c>
      <c r="F319" s="34">
        <f t="shared" si="22"/>
        <v>6092</v>
      </c>
      <c r="G319" s="72"/>
      <c r="H319" s="60">
        <v>6092</v>
      </c>
      <c r="I319" s="54">
        <v>6092</v>
      </c>
      <c r="J319" s="56">
        <f t="shared" si="19"/>
        <v>0</v>
      </c>
    </row>
    <row r="320" spans="1:10" ht="51">
      <c r="A320" s="23">
        <f t="shared" si="20"/>
        <v>308</v>
      </c>
      <c r="B320" s="33" t="s">
        <v>385</v>
      </c>
      <c r="C320" s="31" t="s">
        <v>569</v>
      </c>
      <c r="D320" s="31" t="s">
        <v>558</v>
      </c>
      <c r="E320" s="31" t="s">
        <v>488</v>
      </c>
      <c r="F320" s="34">
        <f t="shared" si="22"/>
        <v>6092</v>
      </c>
      <c r="G320" s="72"/>
      <c r="H320" s="60">
        <v>6092</v>
      </c>
      <c r="I320" s="54">
        <v>6092</v>
      </c>
      <c r="J320" s="56">
        <f t="shared" si="19"/>
        <v>0</v>
      </c>
    </row>
    <row r="321" spans="1:10" ht="12.75">
      <c r="A321" s="23">
        <f t="shared" si="20"/>
        <v>309</v>
      </c>
      <c r="B321" s="33" t="s">
        <v>575</v>
      </c>
      <c r="C321" s="31" t="s">
        <v>569</v>
      </c>
      <c r="D321" s="31" t="s">
        <v>558</v>
      </c>
      <c r="E321" s="31" t="s">
        <v>576</v>
      </c>
      <c r="F321" s="34">
        <f t="shared" si="22"/>
        <v>6092</v>
      </c>
      <c r="G321" s="72"/>
      <c r="H321" s="60">
        <v>6092</v>
      </c>
      <c r="I321" s="54">
        <v>6092</v>
      </c>
      <c r="J321" s="56">
        <f t="shared" si="19"/>
        <v>0</v>
      </c>
    </row>
    <row r="322" spans="2:10" ht="12.75">
      <c r="B322" s="113" t="s">
        <v>172</v>
      </c>
      <c r="C322" s="113"/>
      <c r="D322" s="113"/>
      <c r="E322" s="113"/>
      <c r="F322" s="37">
        <f t="shared" si="22"/>
        <v>558878.2847</v>
      </c>
      <c r="G322" s="72">
        <f>SUM(G293+G283+G235+G200+G188+G135+G130+G113+G73+G64+G12)</f>
        <v>1328.3600000000006</v>
      </c>
      <c r="H322" s="61">
        <v>557549.93</v>
      </c>
      <c r="I322" s="55">
        <v>557549.9247</v>
      </c>
      <c r="J322" s="109">
        <f t="shared" si="19"/>
        <v>-0.005300000077113509</v>
      </c>
    </row>
    <row r="323" ht="12">
      <c r="F323" s="49"/>
    </row>
  </sheetData>
  <sheetProtection/>
  <autoFilter ref="A11:J322"/>
  <mergeCells count="2">
    <mergeCell ref="B322:E322"/>
    <mergeCell ref="A8:F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K643"/>
  <sheetViews>
    <sheetView zoomScalePageLayoutView="0" workbookViewId="0" topLeftCell="A311">
      <selection activeCell="H332" sqref="H332"/>
    </sheetView>
  </sheetViews>
  <sheetFormatPr defaultColWidth="9.00390625" defaultRowHeight="12.75"/>
  <cols>
    <col min="1" max="1" width="4.75390625" style="87" customWidth="1"/>
    <col min="2" max="2" width="55.75390625" style="16" customWidth="1"/>
    <col min="3" max="3" width="4.75390625" style="16" customWidth="1"/>
    <col min="4" max="5" width="6.75390625" style="16" customWidth="1"/>
    <col min="6" max="6" width="5.75390625" style="16" customWidth="1"/>
    <col min="7" max="7" width="8.25390625" style="16" customWidth="1"/>
    <col min="8" max="8" width="8.75390625" style="16" hidden="1" customWidth="1"/>
    <col min="9" max="9" width="9.00390625" style="16" hidden="1" customWidth="1"/>
    <col min="10" max="10" width="8.75390625" style="16" hidden="1" customWidth="1"/>
    <col min="11" max="11" width="9.125" style="16" hidden="1" customWidth="1"/>
    <col min="12" max="16384" width="9.125" style="16" customWidth="1"/>
  </cols>
  <sheetData>
    <row r="1" spans="3:8" ht="12.75">
      <c r="C1" s="84"/>
      <c r="D1" s="84"/>
      <c r="G1" s="70" t="s">
        <v>211</v>
      </c>
      <c r="H1" s="70"/>
    </row>
    <row r="2" spans="3:8" ht="12.75">
      <c r="C2" s="84"/>
      <c r="D2" s="84"/>
      <c r="G2" s="70" t="s">
        <v>485</v>
      </c>
      <c r="H2" s="70"/>
    </row>
    <row r="3" spans="3:8" ht="12.75">
      <c r="C3" s="84"/>
      <c r="D3" s="84"/>
      <c r="G3" s="70" t="s">
        <v>486</v>
      </c>
      <c r="H3" s="70"/>
    </row>
    <row r="4" spans="3:8" ht="12.75">
      <c r="C4" s="84"/>
      <c r="D4" s="84"/>
      <c r="G4" s="70" t="s">
        <v>487</v>
      </c>
      <c r="H4" s="70"/>
    </row>
    <row r="5" spans="3:8" ht="12.75">
      <c r="C5" s="84"/>
      <c r="D5" s="84"/>
      <c r="G5" s="70" t="s">
        <v>486</v>
      </c>
      <c r="H5" s="70"/>
    </row>
    <row r="6" spans="3:8" ht="12.75">
      <c r="C6" s="84"/>
      <c r="D6" s="84"/>
      <c r="G6" s="70" t="s">
        <v>296</v>
      </c>
      <c r="H6" s="70"/>
    </row>
    <row r="7" spans="3:4" ht="12.75">
      <c r="C7" s="84"/>
      <c r="D7" s="84"/>
    </row>
    <row r="8" spans="1:7" ht="12.75">
      <c r="A8" s="116" t="s">
        <v>218</v>
      </c>
      <c r="B8" s="117"/>
      <c r="C8" s="117"/>
      <c r="D8" s="117"/>
      <c r="E8" s="117"/>
      <c r="F8" s="117"/>
      <c r="G8" s="117"/>
    </row>
    <row r="9" spans="2:8" ht="12.75">
      <c r="B9" s="88"/>
      <c r="C9" s="88"/>
      <c r="D9" s="88"/>
      <c r="E9" s="88"/>
      <c r="F9" s="88"/>
      <c r="G9" s="88"/>
      <c r="H9" s="88"/>
    </row>
    <row r="10" spans="1:11" ht="102">
      <c r="A10" s="89" t="s">
        <v>285</v>
      </c>
      <c r="B10" s="90" t="s">
        <v>9</v>
      </c>
      <c r="C10" s="90" t="s">
        <v>10</v>
      </c>
      <c r="D10" s="90" t="s">
        <v>11</v>
      </c>
      <c r="E10" s="90" t="s">
        <v>8</v>
      </c>
      <c r="F10" s="90" t="s">
        <v>12</v>
      </c>
      <c r="G10" s="90" t="s">
        <v>13</v>
      </c>
      <c r="H10" s="90"/>
      <c r="I10" s="85" t="s">
        <v>565</v>
      </c>
      <c r="J10" s="85" t="s">
        <v>451</v>
      </c>
      <c r="K10" s="85" t="s">
        <v>233</v>
      </c>
    </row>
    <row r="11" spans="1:8" ht="12.75">
      <c r="A11" s="91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/>
    </row>
    <row r="12" spans="1:11" ht="12.75">
      <c r="A12" s="92">
        <v>1</v>
      </c>
      <c r="B12" s="35" t="s">
        <v>278</v>
      </c>
      <c r="C12" s="36" t="s">
        <v>207</v>
      </c>
      <c r="D12" s="36" t="s">
        <v>489</v>
      </c>
      <c r="E12" s="36" t="s">
        <v>279</v>
      </c>
      <c r="F12" s="36" t="s">
        <v>488</v>
      </c>
      <c r="G12" s="37">
        <f>SUM(J12+H12)</f>
        <v>223034.4528</v>
      </c>
      <c r="H12" s="37">
        <f>H13+H57+H66+H106+H123+H128+H176</f>
        <v>-292.1700000000001</v>
      </c>
      <c r="I12" s="74">
        <v>223326.62</v>
      </c>
      <c r="J12" s="54">
        <v>223326.6228</v>
      </c>
      <c r="K12" s="93">
        <f>SUM(J12-I12)</f>
        <v>0.002800000016577542</v>
      </c>
    </row>
    <row r="13" spans="1:11" s="94" customFormat="1" ht="12.75">
      <c r="A13" s="86">
        <f>SUM(A12+1)</f>
        <v>2</v>
      </c>
      <c r="B13" s="33" t="s">
        <v>208</v>
      </c>
      <c r="C13" s="31" t="s">
        <v>207</v>
      </c>
      <c r="D13" s="31" t="s">
        <v>434</v>
      </c>
      <c r="E13" s="31" t="s">
        <v>279</v>
      </c>
      <c r="F13" s="31" t="s">
        <v>488</v>
      </c>
      <c r="G13" s="34">
        <f>SUM(J13+H13)</f>
        <v>29309.087900000002</v>
      </c>
      <c r="H13" s="34">
        <f>H17+H21+H25+H29+H33+H37+H44+H53+H56+H40+H46+H49</f>
        <v>-392.17</v>
      </c>
      <c r="I13" s="74">
        <v>29702.25</v>
      </c>
      <c r="J13" s="54">
        <v>29701.2579</v>
      </c>
      <c r="K13" s="111">
        <f aca="true" t="shared" si="0" ref="K13:K85">SUM(J13-I13)</f>
        <v>-0.992099999999482</v>
      </c>
    </row>
    <row r="14" spans="1:11" ht="25.5">
      <c r="A14" s="86">
        <f aca="true" t="shared" si="1" ref="A14:A87">SUM(A13+1)</f>
        <v>3</v>
      </c>
      <c r="B14" s="33" t="s">
        <v>209</v>
      </c>
      <c r="C14" s="31" t="s">
        <v>207</v>
      </c>
      <c r="D14" s="31" t="s">
        <v>435</v>
      </c>
      <c r="E14" s="31" t="s">
        <v>279</v>
      </c>
      <c r="F14" s="31" t="s">
        <v>488</v>
      </c>
      <c r="G14" s="34">
        <f aca="true" t="shared" si="2" ref="G14:G86">SUM(J14+H14)</f>
        <v>1024</v>
      </c>
      <c r="H14" s="34"/>
      <c r="I14" s="74">
        <v>1024</v>
      </c>
      <c r="J14" s="54">
        <v>1024</v>
      </c>
      <c r="K14" s="93">
        <f t="shared" si="0"/>
        <v>0</v>
      </c>
    </row>
    <row r="15" spans="1:11" ht="38.25">
      <c r="A15" s="86">
        <f t="shared" si="1"/>
        <v>4</v>
      </c>
      <c r="B15" s="33" t="s">
        <v>280</v>
      </c>
      <c r="C15" s="31" t="s">
        <v>207</v>
      </c>
      <c r="D15" s="31" t="s">
        <v>435</v>
      </c>
      <c r="E15" s="31" t="s">
        <v>173</v>
      </c>
      <c r="F15" s="31" t="s">
        <v>488</v>
      </c>
      <c r="G15" s="34">
        <f t="shared" si="2"/>
        <v>1024</v>
      </c>
      <c r="H15" s="34"/>
      <c r="I15" s="74">
        <v>1024</v>
      </c>
      <c r="J15" s="54">
        <v>1024</v>
      </c>
      <c r="K15" s="93">
        <f t="shared" si="0"/>
        <v>0</v>
      </c>
    </row>
    <row r="16" spans="1:11" ht="12.75">
      <c r="A16" s="86">
        <f t="shared" si="1"/>
        <v>5</v>
      </c>
      <c r="B16" s="33" t="s">
        <v>281</v>
      </c>
      <c r="C16" s="31" t="s">
        <v>207</v>
      </c>
      <c r="D16" s="31" t="s">
        <v>435</v>
      </c>
      <c r="E16" s="31" t="s">
        <v>436</v>
      </c>
      <c r="F16" s="31" t="s">
        <v>488</v>
      </c>
      <c r="G16" s="34">
        <f t="shared" si="2"/>
        <v>1024</v>
      </c>
      <c r="H16" s="34"/>
      <c r="I16" s="74">
        <v>1024</v>
      </c>
      <c r="J16" s="54">
        <v>1024</v>
      </c>
      <c r="K16" s="93">
        <f t="shared" si="0"/>
        <v>0</v>
      </c>
    </row>
    <row r="17" spans="1:11" ht="25.5">
      <c r="A17" s="86">
        <f t="shared" si="1"/>
        <v>6</v>
      </c>
      <c r="B17" s="33" t="s">
        <v>403</v>
      </c>
      <c r="C17" s="31" t="s">
        <v>207</v>
      </c>
      <c r="D17" s="31" t="s">
        <v>435</v>
      </c>
      <c r="E17" s="31" t="s">
        <v>436</v>
      </c>
      <c r="F17" s="31" t="s">
        <v>437</v>
      </c>
      <c r="G17" s="34">
        <f t="shared" si="2"/>
        <v>1024</v>
      </c>
      <c r="H17" s="34"/>
      <c r="I17" s="74">
        <v>1024</v>
      </c>
      <c r="J17" s="54">
        <v>1024</v>
      </c>
      <c r="K17" s="93">
        <f t="shared" si="0"/>
        <v>0</v>
      </c>
    </row>
    <row r="18" spans="1:11" ht="38.25">
      <c r="A18" s="86">
        <f t="shared" si="1"/>
        <v>7</v>
      </c>
      <c r="B18" s="33" t="s">
        <v>443</v>
      </c>
      <c r="C18" s="31" t="s">
        <v>207</v>
      </c>
      <c r="D18" s="31" t="s">
        <v>361</v>
      </c>
      <c r="E18" s="31" t="s">
        <v>279</v>
      </c>
      <c r="F18" s="31" t="s">
        <v>488</v>
      </c>
      <c r="G18" s="34">
        <f t="shared" si="2"/>
        <v>14111.96</v>
      </c>
      <c r="H18" s="34">
        <f>H21</f>
        <v>0</v>
      </c>
      <c r="I18" s="74">
        <v>14111.96</v>
      </c>
      <c r="J18" s="54">
        <v>14111.96</v>
      </c>
      <c r="K18" s="93">
        <f t="shared" si="0"/>
        <v>0</v>
      </c>
    </row>
    <row r="19" spans="1:11" ht="38.25">
      <c r="A19" s="86">
        <f t="shared" si="1"/>
        <v>8</v>
      </c>
      <c r="B19" s="33" t="s">
        <v>280</v>
      </c>
      <c r="C19" s="31" t="s">
        <v>207</v>
      </c>
      <c r="D19" s="31" t="s">
        <v>361</v>
      </c>
      <c r="E19" s="31" t="s">
        <v>173</v>
      </c>
      <c r="F19" s="31" t="s">
        <v>488</v>
      </c>
      <c r="G19" s="34">
        <f t="shared" si="2"/>
        <v>14111.96</v>
      </c>
      <c r="H19" s="34">
        <f>H21</f>
        <v>0</v>
      </c>
      <c r="I19" s="74">
        <v>14111.96</v>
      </c>
      <c r="J19" s="54">
        <v>14111.96</v>
      </c>
      <c r="K19" s="93">
        <f t="shared" si="0"/>
        <v>0</v>
      </c>
    </row>
    <row r="20" spans="1:11" ht="12.75">
      <c r="A20" s="86">
        <f t="shared" si="1"/>
        <v>9</v>
      </c>
      <c r="B20" s="33" t="s">
        <v>447</v>
      </c>
      <c r="C20" s="31" t="s">
        <v>207</v>
      </c>
      <c r="D20" s="31" t="s">
        <v>361</v>
      </c>
      <c r="E20" s="31" t="s">
        <v>439</v>
      </c>
      <c r="F20" s="31" t="s">
        <v>488</v>
      </c>
      <c r="G20" s="34">
        <f t="shared" si="2"/>
        <v>14111.96</v>
      </c>
      <c r="H20" s="34">
        <f>H21</f>
        <v>0</v>
      </c>
      <c r="I20" s="74">
        <v>14111.96</v>
      </c>
      <c r="J20" s="54">
        <v>14111.96</v>
      </c>
      <c r="K20" s="93">
        <f t="shared" si="0"/>
        <v>0</v>
      </c>
    </row>
    <row r="21" spans="1:11" ht="25.5">
      <c r="A21" s="86">
        <f t="shared" si="1"/>
        <v>10</v>
      </c>
      <c r="B21" s="33" t="s">
        <v>403</v>
      </c>
      <c r="C21" s="31" t="s">
        <v>207</v>
      </c>
      <c r="D21" s="31" t="s">
        <v>361</v>
      </c>
      <c r="E21" s="31" t="s">
        <v>439</v>
      </c>
      <c r="F21" s="31" t="s">
        <v>437</v>
      </c>
      <c r="G21" s="34">
        <f t="shared" si="2"/>
        <v>14111.96</v>
      </c>
      <c r="H21" s="34"/>
      <c r="I21" s="74">
        <v>14111.96</v>
      </c>
      <c r="J21" s="54">
        <v>14111.96</v>
      </c>
      <c r="K21" s="93">
        <f t="shared" si="0"/>
        <v>0</v>
      </c>
    </row>
    <row r="22" spans="1:11" ht="38.25">
      <c r="A22" s="86">
        <f t="shared" si="1"/>
        <v>11</v>
      </c>
      <c r="B22" s="33" t="s">
        <v>525</v>
      </c>
      <c r="C22" s="31" t="s">
        <v>207</v>
      </c>
      <c r="D22" s="31" t="s">
        <v>526</v>
      </c>
      <c r="E22" s="31" t="s">
        <v>279</v>
      </c>
      <c r="F22" s="31" t="s">
        <v>488</v>
      </c>
      <c r="G22" s="34">
        <f t="shared" si="2"/>
        <v>6516.64</v>
      </c>
      <c r="H22" s="34">
        <f>H25</f>
        <v>0</v>
      </c>
      <c r="I22" s="74">
        <v>6516.64</v>
      </c>
      <c r="J22" s="54">
        <v>6516.64</v>
      </c>
      <c r="K22" s="93">
        <f t="shared" si="0"/>
        <v>0</v>
      </c>
    </row>
    <row r="23" spans="1:11" ht="38.25">
      <c r="A23" s="86">
        <f t="shared" si="1"/>
        <v>12</v>
      </c>
      <c r="B23" s="33" t="s">
        <v>280</v>
      </c>
      <c r="C23" s="31" t="s">
        <v>207</v>
      </c>
      <c r="D23" s="31" t="s">
        <v>526</v>
      </c>
      <c r="E23" s="31" t="s">
        <v>173</v>
      </c>
      <c r="F23" s="31" t="s">
        <v>488</v>
      </c>
      <c r="G23" s="34">
        <f t="shared" si="2"/>
        <v>5788.64</v>
      </c>
      <c r="H23" s="34">
        <f>H25</f>
        <v>0</v>
      </c>
      <c r="I23" s="74">
        <v>5788.64</v>
      </c>
      <c r="J23" s="54">
        <v>5788.64</v>
      </c>
      <c r="K23" s="93">
        <f t="shared" si="0"/>
        <v>0</v>
      </c>
    </row>
    <row r="24" spans="1:11" ht="12.75">
      <c r="A24" s="86">
        <f t="shared" si="1"/>
        <v>13</v>
      </c>
      <c r="B24" s="33" t="s">
        <v>447</v>
      </c>
      <c r="C24" s="31" t="s">
        <v>207</v>
      </c>
      <c r="D24" s="31" t="s">
        <v>526</v>
      </c>
      <c r="E24" s="31" t="s">
        <v>439</v>
      </c>
      <c r="F24" s="31" t="s">
        <v>488</v>
      </c>
      <c r="G24" s="34">
        <f t="shared" si="2"/>
        <v>5788.64</v>
      </c>
      <c r="H24" s="34">
        <f>H25</f>
        <v>0</v>
      </c>
      <c r="I24" s="74">
        <v>5788.64</v>
      </c>
      <c r="J24" s="54">
        <v>5788.64</v>
      </c>
      <c r="K24" s="93">
        <f t="shared" si="0"/>
        <v>0</v>
      </c>
    </row>
    <row r="25" spans="1:11" ht="25.5">
      <c r="A25" s="86">
        <f t="shared" si="1"/>
        <v>14</v>
      </c>
      <c r="B25" s="33" t="s">
        <v>403</v>
      </c>
      <c r="C25" s="31" t="s">
        <v>207</v>
      </c>
      <c r="D25" s="31" t="s">
        <v>526</v>
      </c>
      <c r="E25" s="31" t="s">
        <v>439</v>
      </c>
      <c r="F25" s="31" t="s">
        <v>437</v>
      </c>
      <c r="G25" s="34">
        <f t="shared" si="2"/>
        <v>5788.64</v>
      </c>
      <c r="H25" s="34"/>
      <c r="I25" s="74">
        <v>5788.64</v>
      </c>
      <c r="J25" s="54">
        <v>5788.64</v>
      </c>
      <c r="K25" s="93">
        <f t="shared" si="0"/>
        <v>0</v>
      </c>
    </row>
    <row r="26" spans="1:11" ht="12.75">
      <c r="A26" s="86">
        <f t="shared" si="1"/>
        <v>15</v>
      </c>
      <c r="B26" s="33" t="s">
        <v>527</v>
      </c>
      <c r="C26" s="31" t="s">
        <v>207</v>
      </c>
      <c r="D26" s="31" t="s">
        <v>526</v>
      </c>
      <c r="E26" s="31" t="s">
        <v>189</v>
      </c>
      <c r="F26" s="31" t="s">
        <v>488</v>
      </c>
      <c r="G26" s="34">
        <f t="shared" si="2"/>
        <v>728</v>
      </c>
      <c r="H26" s="34"/>
      <c r="I26" s="74">
        <v>728</v>
      </c>
      <c r="J26" s="54">
        <v>728</v>
      </c>
      <c r="K26" s="93">
        <f t="shared" si="0"/>
        <v>0</v>
      </c>
    </row>
    <row r="27" spans="1:11" ht="12.75">
      <c r="A27" s="86">
        <f t="shared" si="1"/>
        <v>16</v>
      </c>
      <c r="B27" s="33" t="s">
        <v>404</v>
      </c>
      <c r="C27" s="31" t="s">
        <v>207</v>
      </c>
      <c r="D27" s="31" t="s">
        <v>526</v>
      </c>
      <c r="E27" s="31" t="s">
        <v>405</v>
      </c>
      <c r="F27" s="31" t="s">
        <v>488</v>
      </c>
      <c r="G27" s="34">
        <f t="shared" si="2"/>
        <v>728</v>
      </c>
      <c r="H27" s="34"/>
      <c r="I27" s="74">
        <v>728</v>
      </c>
      <c r="J27" s="54">
        <v>728</v>
      </c>
      <c r="K27" s="93">
        <f t="shared" si="0"/>
        <v>0</v>
      </c>
    </row>
    <row r="28" spans="1:11" ht="38.25">
      <c r="A28" s="86">
        <f t="shared" si="1"/>
        <v>17</v>
      </c>
      <c r="B28" s="33" t="s">
        <v>406</v>
      </c>
      <c r="C28" s="31" t="s">
        <v>207</v>
      </c>
      <c r="D28" s="31" t="s">
        <v>526</v>
      </c>
      <c r="E28" s="31" t="s">
        <v>528</v>
      </c>
      <c r="F28" s="31" t="s">
        <v>488</v>
      </c>
      <c r="G28" s="34">
        <f t="shared" si="2"/>
        <v>728</v>
      </c>
      <c r="H28" s="34"/>
      <c r="I28" s="74">
        <v>728</v>
      </c>
      <c r="J28" s="54">
        <v>728</v>
      </c>
      <c r="K28" s="93">
        <f t="shared" si="0"/>
        <v>0</v>
      </c>
    </row>
    <row r="29" spans="1:11" ht="25.5">
      <c r="A29" s="86">
        <f t="shared" si="1"/>
        <v>18</v>
      </c>
      <c r="B29" s="33" t="s">
        <v>403</v>
      </c>
      <c r="C29" s="31" t="s">
        <v>207</v>
      </c>
      <c r="D29" s="31" t="s">
        <v>526</v>
      </c>
      <c r="E29" s="31" t="s">
        <v>528</v>
      </c>
      <c r="F29" s="31" t="s">
        <v>437</v>
      </c>
      <c r="G29" s="34">
        <f t="shared" si="2"/>
        <v>728</v>
      </c>
      <c r="H29" s="34"/>
      <c r="I29" s="74">
        <v>728</v>
      </c>
      <c r="J29" s="54">
        <v>728</v>
      </c>
      <c r="K29" s="93">
        <f t="shared" si="0"/>
        <v>0</v>
      </c>
    </row>
    <row r="30" spans="1:11" ht="12.75">
      <c r="A30" s="86">
        <f t="shared" si="1"/>
        <v>19</v>
      </c>
      <c r="B30" s="33" t="s">
        <v>181</v>
      </c>
      <c r="C30" s="31" t="s">
        <v>207</v>
      </c>
      <c r="D30" s="31" t="s">
        <v>530</v>
      </c>
      <c r="E30" s="31" t="s">
        <v>279</v>
      </c>
      <c r="F30" s="31" t="s">
        <v>488</v>
      </c>
      <c r="G30" s="34">
        <f t="shared" si="2"/>
        <v>381.2279</v>
      </c>
      <c r="H30" s="34">
        <f>H33</f>
        <v>-474.63</v>
      </c>
      <c r="I30" s="74">
        <v>856.85</v>
      </c>
      <c r="J30" s="54">
        <v>855.8579</v>
      </c>
      <c r="K30" s="111">
        <f t="shared" si="0"/>
        <v>-0.9921000000000504</v>
      </c>
    </row>
    <row r="31" spans="1:11" ht="12.75">
      <c r="A31" s="86">
        <f t="shared" si="1"/>
        <v>20</v>
      </c>
      <c r="B31" s="33" t="s">
        <v>531</v>
      </c>
      <c r="C31" s="31" t="s">
        <v>207</v>
      </c>
      <c r="D31" s="31" t="s">
        <v>530</v>
      </c>
      <c r="E31" s="31" t="s">
        <v>182</v>
      </c>
      <c r="F31" s="31" t="s">
        <v>488</v>
      </c>
      <c r="G31" s="34">
        <f t="shared" si="2"/>
        <v>381.2279</v>
      </c>
      <c r="H31" s="34">
        <f>H33</f>
        <v>-474.63</v>
      </c>
      <c r="I31" s="74">
        <v>856.85</v>
      </c>
      <c r="J31" s="54">
        <v>855.8579</v>
      </c>
      <c r="K31" s="111">
        <f t="shared" si="0"/>
        <v>-0.9921000000000504</v>
      </c>
    </row>
    <row r="32" spans="1:11" ht="12.75">
      <c r="A32" s="86">
        <f t="shared" si="1"/>
        <v>21</v>
      </c>
      <c r="B32" s="33" t="s">
        <v>532</v>
      </c>
      <c r="C32" s="31" t="s">
        <v>207</v>
      </c>
      <c r="D32" s="31" t="s">
        <v>530</v>
      </c>
      <c r="E32" s="31" t="s">
        <v>364</v>
      </c>
      <c r="F32" s="31" t="s">
        <v>488</v>
      </c>
      <c r="G32" s="34">
        <f t="shared" si="2"/>
        <v>381.2279</v>
      </c>
      <c r="H32" s="34">
        <f>H33</f>
        <v>-474.63</v>
      </c>
      <c r="I32" s="74">
        <v>856.85</v>
      </c>
      <c r="J32" s="54">
        <v>855.8579</v>
      </c>
      <c r="K32" s="111">
        <f t="shared" si="0"/>
        <v>-0.9921000000000504</v>
      </c>
    </row>
    <row r="33" spans="1:11" ht="12.75">
      <c r="A33" s="86">
        <f t="shared" si="1"/>
        <v>22</v>
      </c>
      <c r="B33" s="33" t="s">
        <v>407</v>
      </c>
      <c r="C33" s="31" t="s">
        <v>207</v>
      </c>
      <c r="D33" s="31" t="s">
        <v>530</v>
      </c>
      <c r="E33" s="31" t="s">
        <v>364</v>
      </c>
      <c r="F33" s="31" t="s">
        <v>363</v>
      </c>
      <c r="G33" s="34">
        <f t="shared" si="2"/>
        <v>381.2279</v>
      </c>
      <c r="H33" s="34">
        <v>-474.63</v>
      </c>
      <c r="I33" s="74">
        <v>856.85</v>
      </c>
      <c r="J33" s="54">
        <v>855.8579</v>
      </c>
      <c r="K33" s="111">
        <f t="shared" si="0"/>
        <v>-0.9921000000000504</v>
      </c>
    </row>
    <row r="34" spans="1:11" ht="12.75">
      <c r="A34" s="86">
        <f t="shared" si="1"/>
        <v>23</v>
      </c>
      <c r="B34" s="33" t="s">
        <v>444</v>
      </c>
      <c r="C34" s="31" t="s">
        <v>207</v>
      </c>
      <c r="D34" s="31" t="s">
        <v>262</v>
      </c>
      <c r="E34" s="31" t="s">
        <v>279</v>
      </c>
      <c r="F34" s="31" t="s">
        <v>488</v>
      </c>
      <c r="G34" s="34">
        <f t="shared" si="2"/>
        <v>7275.26</v>
      </c>
      <c r="H34" s="34">
        <f>H37+H44+H53+H56+H40+H46+H49</f>
        <v>82.46000000000001</v>
      </c>
      <c r="I34" s="74">
        <v>7192.8</v>
      </c>
      <c r="J34" s="54">
        <v>7192.8</v>
      </c>
      <c r="K34" s="93">
        <f t="shared" si="0"/>
        <v>0</v>
      </c>
    </row>
    <row r="35" spans="1:11" ht="12.75">
      <c r="A35" s="86">
        <f t="shared" si="1"/>
        <v>24</v>
      </c>
      <c r="B35" s="33" t="s">
        <v>534</v>
      </c>
      <c r="C35" s="31" t="s">
        <v>207</v>
      </c>
      <c r="D35" s="31" t="s">
        <v>262</v>
      </c>
      <c r="E35" s="31" t="s">
        <v>206</v>
      </c>
      <c r="F35" s="31" t="s">
        <v>488</v>
      </c>
      <c r="G35" s="34">
        <f t="shared" si="2"/>
        <v>310.8</v>
      </c>
      <c r="H35" s="34"/>
      <c r="I35" s="74">
        <v>310.8</v>
      </c>
      <c r="J35" s="54">
        <v>310.8</v>
      </c>
      <c r="K35" s="93">
        <f t="shared" si="0"/>
        <v>0</v>
      </c>
    </row>
    <row r="36" spans="1:11" s="94" customFormat="1" ht="38.25">
      <c r="A36" s="86">
        <f t="shared" si="1"/>
        <v>25</v>
      </c>
      <c r="B36" s="33" t="s">
        <v>535</v>
      </c>
      <c r="C36" s="31" t="s">
        <v>207</v>
      </c>
      <c r="D36" s="31" t="s">
        <v>262</v>
      </c>
      <c r="E36" s="31" t="s">
        <v>536</v>
      </c>
      <c r="F36" s="31" t="s">
        <v>488</v>
      </c>
      <c r="G36" s="34">
        <f t="shared" si="2"/>
        <v>310.8</v>
      </c>
      <c r="H36" s="34"/>
      <c r="I36" s="74">
        <v>310.8</v>
      </c>
      <c r="J36" s="54">
        <v>310.8</v>
      </c>
      <c r="K36" s="93">
        <f t="shared" si="0"/>
        <v>0</v>
      </c>
    </row>
    <row r="37" spans="1:11" ht="25.5">
      <c r="A37" s="86">
        <f t="shared" si="1"/>
        <v>26</v>
      </c>
      <c r="B37" s="33" t="s">
        <v>403</v>
      </c>
      <c r="C37" s="31" t="s">
        <v>207</v>
      </c>
      <c r="D37" s="31" t="s">
        <v>262</v>
      </c>
      <c r="E37" s="31" t="s">
        <v>536</v>
      </c>
      <c r="F37" s="31" t="s">
        <v>437</v>
      </c>
      <c r="G37" s="34">
        <f t="shared" si="2"/>
        <v>310.8</v>
      </c>
      <c r="H37" s="34"/>
      <c r="I37" s="74">
        <v>310.8</v>
      </c>
      <c r="J37" s="54">
        <v>310.8</v>
      </c>
      <c r="K37" s="93">
        <f t="shared" si="0"/>
        <v>0</v>
      </c>
    </row>
    <row r="38" spans="1:11" ht="38.25">
      <c r="A38" s="86">
        <f t="shared" si="1"/>
        <v>27</v>
      </c>
      <c r="B38" s="33" t="s">
        <v>119</v>
      </c>
      <c r="C38" s="31" t="s">
        <v>207</v>
      </c>
      <c r="D38" s="31" t="s">
        <v>262</v>
      </c>
      <c r="E38" s="31" t="s">
        <v>173</v>
      </c>
      <c r="F38" s="31" t="s">
        <v>488</v>
      </c>
      <c r="G38" s="34">
        <f t="shared" si="2"/>
        <v>222.5</v>
      </c>
      <c r="H38" s="34">
        <f>SUM(H40)</f>
        <v>0</v>
      </c>
      <c r="I38" s="74">
        <v>222.5</v>
      </c>
      <c r="J38" s="54">
        <v>222.5</v>
      </c>
      <c r="K38" s="93">
        <f t="shared" si="0"/>
        <v>0</v>
      </c>
    </row>
    <row r="39" spans="1:11" ht="12.75">
      <c r="A39" s="86">
        <f t="shared" si="1"/>
        <v>28</v>
      </c>
      <c r="B39" s="33" t="s">
        <v>177</v>
      </c>
      <c r="C39" s="31" t="s">
        <v>207</v>
      </c>
      <c r="D39" s="31" t="s">
        <v>262</v>
      </c>
      <c r="E39" s="31" t="s">
        <v>439</v>
      </c>
      <c r="F39" s="31" t="s">
        <v>488</v>
      </c>
      <c r="G39" s="34">
        <f t="shared" si="2"/>
        <v>222.5</v>
      </c>
      <c r="H39" s="34">
        <f>SUM(H40)</f>
        <v>0</v>
      </c>
      <c r="I39" s="74">
        <v>222.5</v>
      </c>
      <c r="J39" s="54">
        <v>222.5</v>
      </c>
      <c r="K39" s="93">
        <f t="shared" si="0"/>
        <v>0</v>
      </c>
    </row>
    <row r="40" spans="1:11" ht="12.75">
      <c r="A40" s="86">
        <f t="shared" si="1"/>
        <v>29</v>
      </c>
      <c r="B40" s="33" t="s">
        <v>446</v>
      </c>
      <c r="C40" s="31" t="s">
        <v>207</v>
      </c>
      <c r="D40" s="31" t="s">
        <v>262</v>
      </c>
      <c r="E40" s="31" t="s">
        <v>439</v>
      </c>
      <c r="F40" s="31" t="s">
        <v>437</v>
      </c>
      <c r="G40" s="34">
        <f t="shared" si="2"/>
        <v>222.5</v>
      </c>
      <c r="H40" s="34"/>
      <c r="I40" s="74">
        <v>222.5</v>
      </c>
      <c r="J40" s="54">
        <v>222.5</v>
      </c>
      <c r="K40" s="93">
        <f t="shared" si="0"/>
        <v>0</v>
      </c>
    </row>
    <row r="41" spans="1:11" ht="25.5">
      <c r="A41" s="86">
        <f t="shared" si="1"/>
        <v>30</v>
      </c>
      <c r="B41" s="33" t="s">
        <v>298</v>
      </c>
      <c r="C41" s="31" t="s">
        <v>207</v>
      </c>
      <c r="D41" s="31" t="s">
        <v>262</v>
      </c>
      <c r="E41" s="31" t="s">
        <v>297</v>
      </c>
      <c r="F41" s="31" t="s">
        <v>488</v>
      </c>
      <c r="G41" s="34">
        <f t="shared" si="2"/>
        <v>1596.5</v>
      </c>
      <c r="H41" s="34">
        <f>H44+H46</f>
        <v>0</v>
      </c>
      <c r="I41" s="74">
        <v>1596.5</v>
      </c>
      <c r="J41" s="54">
        <v>1596.5</v>
      </c>
      <c r="K41" s="93">
        <f t="shared" si="0"/>
        <v>0</v>
      </c>
    </row>
    <row r="42" spans="1:11" ht="12.75">
      <c r="A42" s="86">
        <f t="shared" si="1"/>
        <v>31</v>
      </c>
      <c r="B42" s="33" t="s">
        <v>301</v>
      </c>
      <c r="C42" s="31" t="s">
        <v>207</v>
      </c>
      <c r="D42" s="31" t="s">
        <v>262</v>
      </c>
      <c r="E42" s="31" t="s">
        <v>299</v>
      </c>
      <c r="F42" s="31" t="s">
        <v>488</v>
      </c>
      <c r="G42" s="34">
        <f t="shared" si="2"/>
        <v>1596.5</v>
      </c>
      <c r="H42" s="34">
        <f>H44+H46</f>
        <v>0</v>
      </c>
      <c r="I42" s="74">
        <v>1596.5</v>
      </c>
      <c r="J42" s="54">
        <v>1596.5</v>
      </c>
      <c r="K42" s="93">
        <f t="shared" si="0"/>
        <v>0</v>
      </c>
    </row>
    <row r="43" spans="1:11" ht="25.5">
      <c r="A43" s="86">
        <f t="shared" si="1"/>
        <v>32</v>
      </c>
      <c r="B43" s="33" t="s">
        <v>302</v>
      </c>
      <c r="C43" s="31" t="s">
        <v>207</v>
      </c>
      <c r="D43" s="31" t="s">
        <v>262</v>
      </c>
      <c r="E43" s="31" t="s">
        <v>300</v>
      </c>
      <c r="F43" s="31" t="s">
        <v>488</v>
      </c>
      <c r="G43" s="34">
        <f t="shared" si="2"/>
        <v>1496.5</v>
      </c>
      <c r="H43" s="34">
        <f>H44</f>
        <v>0</v>
      </c>
      <c r="I43" s="74">
        <v>1496.5</v>
      </c>
      <c r="J43" s="54">
        <v>1496.5</v>
      </c>
      <c r="K43" s="93">
        <f t="shared" si="0"/>
        <v>0</v>
      </c>
    </row>
    <row r="44" spans="1:11" ht="12.75">
      <c r="A44" s="86">
        <f t="shared" si="1"/>
        <v>33</v>
      </c>
      <c r="B44" s="33" t="s">
        <v>446</v>
      </c>
      <c r="C44" s="31" t="s">
        <v>207</v>
      </c>
      <c r="D44" s="31" t="s">
        <v>262</v>
      </c>
      <c r="E44" s="31" t="s">
        <v>300</v>
      </c>
      <c r="F44" s="31" t="s">
        <v>437</v>
      </c>
      <c r="G44" s="34">
        <f t="shared" si="2"/>
        <v>1496.5</v>
      </c>
      <c r="H44" s="34"/>
      <c r="I44" s="74">
        <v>1496.5</v>
      </c>
      <c r="J44" s="54">
        <v>1496.5</v>
      </c>
      <c r="K44" s="93">
        <f t="shared" si="0"/>
        <v>0</v>
      </c>
    </row>
    <row r="45" spans="1:11" ht="38.25">
      <c r="A45" s="86">
        <f t="shared" si="1"/>
        <v>34</v>
      </c>
      <c r="B45" s="33" t="s">
        <v>124</v>
      </c>
      <c r="C45" s="31" t="s">
        <v>207</v>
      </c>
      <c r="D45" s="31" t="s">
        <v>262</v>
      </c>
      <c r="E45" s="31" t="s">
        <v>123</v>
      </c>
      <c r="F45" s="31" t="s">
        <v>488</v>
      </c>
      <c r="G45" s="34">
        <f t="shared" si="2"/>
        <v>100</v>
      </c>
      <c r="H45" s="34"/>
      <c r="I45" s="74">
        <v>100</v>
      </c>
      <c r="J45" s="54">
        <v>100</v>
      </c>
      <c r="K45" s="93"/>
    </row>
    <row r="46" spans="1:11" ht="12.75">
      <c r="A46" s="86">
        <f t="shared" si="1"/>
        <v>35</v>
      </c>
      <c r="B46" s="33" t="s">
        <v>420</v>
      </c>
      <c r="C46" s="31" t="s">
        <v>207</v>
      </c>
      <c r="D46" s="31" t="s">
        <v>262</v>
      </c>
      <c r="E46" s="31" t="s">
        <v>123</v>
      </c>
      <c r="F46" s="31" t="s">
        <v>362</v>
      </c>
      <c r="G46" s="34">
        <f t="shared" si="2"/>
        <v>100</v>
      </c>
      <c r="H46" s="34"/>
      <c r="I46" s="74">
        <v>100</v>
      </c>
      <c r="J46" s="54">
        <v>100</v>
      </c>
      <c r="K46" s="93"/>
    </row>
    <row r="47" spans="1:11" ht="12" customHeight="1">
      <c r="A47" s="86">
        <f t="shared" si="1"/>
        <v>36</v>
      </c>
      <c r="B47" s="104" t="s">
        <v>423</v>
      </c>
      <c r="C47" s="31" t="s">
        <v>207</v>
      </c>
      <c r="D47" s="105" t="s">
        <v>262</v>
      </c>
      <c r="E47" s="105" t="s">
        <v>129</v>
      </c>
      <c r="F47" s="105" t="s">
        <v>488</v>
      </c>
      <c r="G47" s="34">
        <f t="shared" si="2"/>
        <v>4020.46</v>
      </c>
      <c r="H47" s="34">
        <f>H49</f>
        <v>44.46</v>
      </c>
      <c r="I47" s="74">
        <v>3976</v>
      </c>
      <c r="J47" s="54">
        <v>3976</v>
      </c>
      <c r="K47" s="93"/>
    </row>
    <row r="48" spans="1:11" ht="25.5">
      <c r="A48" s="86">
        <f t="shared" si="1"/>
        <v>37</v>
      </c>
      <c r="B48" s="104" t="s">
        <v>130</v>
      </c>
      <c r="C48" s="31" t="s">
        <v>207</v>
      </c>
      <c r="D48" s="107" t="s">
        <v>262</v>
      </c>
      <c r="E48" s="107" t="s">
        <v>128</v>
      </c>
      <c r="F48" s="107" t="s">
        <v>488</v>
      </c>
      <c r="G48" s="34">
        <f t="shared" si="2"/>
        <v>4020.46</v>
      </c>
      <c r="H48" s="34">
        <f>H49</f>
        <v>44.46</v>
      </c>
      <c r="I48" s="74">
        <v>3976</v>
      </c>
      <c r="J48" s="54">
        <v>3976</v>
      </c>
      <c r="K48" s="93"/>
    </row>
    <row r="49" spans="1:11" ht="13.5" customHeight="1">
      <c r="A49" s="86">
        <f t="shared" si="1"/>
        <v>38</v>
      </c>
      <c r="B49" s="104" t="s">
        <v>127</v>
      </c>
      <c r="C49" s="31" t="s">
        <v>207</v>
      </c>
      <c r="D49" s="105" t="s">
        <v>262</v>
      </c>
      <c r="E49" s="105" t="s">
        <v>128</v>
      </c>
      <c r="F49" s="105" t="s">
        <v>141</v>
      </c>
      <c r="G49" s="34">
        <f t="shared" si="2"/>
        <v>4020.46</v>
      </c>
      <c r="H49" s="34">
        <v>44.46</v>
      </c>
      <c r="I49" s="74">
        <v>3976</v>
      </c>
      <c r="J49" s="54">
        <v>3976</v>
      </c>
      <c r="K49" s="93"/>
    </row>
    <row r="50" spans="1:11" ht="12.75">
      <c r="A50" s="86">
        <f t="shared" si="1"/>
        <v>39</v>
      </c>
      <c r="B50" s="33" t="s">
        <v>527</v>
      </c>
      <c r="C50" s="31" t="s">
        <v>207</v>
      </c>
      <c r="D50" s="31" t="s">
        <v>262</v>
      </c>
      <c r="E50" s="31" t="s">
        <v>189</v>
      </c>
      <c r="F50" s="31" t="s">
        <v>488</v>
      </c>
      <c r="G50" s="34">
        <f t="shared" si="2"/>
        <v>192</v>
      </c>
      <c r="H50" s="34"/>
      <c r="I50" s="74">
        <v>192</v>
      </c>
      <c r="J50" s="54">
        <v>192</v>
      </c>
      <c r="K50" s="93">
        <f t="shared" si="0"/>
        <v>0</v>
      </c>
    </row>
    <row r="51" spans="1:11" ht="63.75">
      <c r="A51" s="86">
        <f t="shared" si="1"/>
        <v>40</v>
      </c>
      <c r="B51" s="33" t="s">
        <v>621</v>
      </c>
      <c r="C51" s="31" t="s">
        <v>207</v>
      </c>
      <c r="D51" s="31" t="s">
        <v>262</v>
      </c>
      <c r="E51" s="31" t="s">
        <v>408</v>
      </c>
      <c r="F51" s="31" t="s">
        <v>488</v>
      </c>
      <c r="G51" s="34">
        <f t="shared" si="2"/>
        <v>192</v>
      </c>
      <c r="H51" s="34"/>
      <c r="I51" s="74">
        <v>192</v>
      </c>
      <c r="J51" s="54">
        <v>192</v>
      </c>
      <c r="K51" s="93">
        <f t="shared" si="0"/>
        <v>0</v>
      </c>
    </row>
    <row r="52" spans="1:11" ht="51">
      <c r="A52" s="86">
        <f t="shared" si="1"/>
        <v>41</v>
      </c>
      <c r="B52" s="33" t="s">
        <v>409</v>
      </c>
      <c r="C52" s="31" t="s">
        <v>207</v>
      </c>
      <c r="D52" s="31" t="s">
        <v>262</v>
      </c>
      <c r="E52" s="31" t="s">
        <v>210</v>
      </c>
      <c r="F52" s="31" t="s">
        <v>488</v>
      </c>
      <c r="G52" s="34">
        <f t="shared" si="2"/>
        <v>192</v>
      </c>
      <c r="H52" s="34"/>
      <c r="I52" s="74">
        <v>192</v>
      </c>
      <c r="J52" s="54">
        <v>192</v>
      </c>
      <c r="K52" s="93">
        <f t="shared" si="0"/>
        <v>0</v>
      </c>
    </row>
    <row r="53" spans="1:11" ht="25.5">
      <c r="A53" s="86">
        <f t="shared" si="1"/>
        <v>42</v>
      </c>
      <c r="B53" s="33" t="s">
        <v>403</v>
      </c>
      <c r="C53" s="31" t="s">
        <v>207</v>
      </c>
      <c r="D53" s="31" t="s">
        <v>262</v>
      </c>
      <c r="E53" s="31" t="s">
        <v>210</v>
      </c>
      <c r="F53" s="31" t="s">
        <v>437</v>
      </c>
      <c r="G53" s="34">
        <f t="shared" si="2"/>
        <v>192</v>
      </c>
      <c r="H53" s="34"/>
      <c r="I53" s="74">
        <v>192</v>
      </c>
      <c r="J53" s="54">
        <v>192</v>
      </c>
      <c r="K53" s="93">
        <f t="shared" si="0"/>
        <v>0</v>
      </c>
    </row>
    <row r="54" spans="1:11" ht="12.75">
      <c r="A54" s="86">
        <f t="shared" si="1"/>
        <v>43</v>
      </c>
      <c r="B54" s="33" t="s">
        <v>538</v>
      </c>
      <c r="C54" s="31" t="s">
        <v>207</v>
      </c>
      <c r="D54" s="31" t="s">
        <v>262</v>
      </c>
      <c r="E54" s="31" t="s">
        <v>484</v>
      </c>
      <c r="F54" s="31" t="s">
        <v>488</v>
      </c>
      <c r="G54" s="34">
        <f t="shared" si="2"/>
        <v>933</v>
      </c>
      <c r="H54" s="34">
        <f>H56</f>
        <v>38</v>
      </c>
      <c r="I54" s="74">
        <v>895</v>
      </c>
      <c r="J54" s="54">
        <v>895</v>
      </c>
      <c r="K54" s="93">
        <f t="shared" si="0"/>
        <v>0</v>
      </c>
    </row>
    <row r="55" spans="1:11" ht="25.5">
      <c r="A55" s="86">
        <f t="shared" si="1"/>
        <v>44</v>
      </c>
      <c r="B55" s="33" t="s">
        <v>96</v>
      </c>
      <c r="C55" s="31" t="s">
        <v>207</v>
      </c>
      <c r="D55" s="31" t="s">
        <v>262</v>
      </c>
      <c r="E55" s="31" t="s">
        <v>512</v>
      </c>
      <c r="F55" s="31" t="s">
        <v>488</v>
      </c>
      <c r="G55" s="34">
        <f t="shared" si="2"/>
        <v>933</v>
      </c>
      <c r="H55" s="34">
        <f>H56</f>
        <v>38</v>
      </c>
      <c r="I55" s="74">
        <v>895</v>
      </c>
      <c r="J55" s="54">
        <v>895</v>
      </c>
      <c r="K55" s="93">
        <f t="shared" si="0"/>
        <v>0</v>
      </c>
    </row>
    <row r="56" spans="1:11" ht="12.75">
      <c r="A56" s="86">
        <f t="shared" si="1"/>
        <v>45</v>
      </c>
      <c r="B56" s="33" t="s">
        <v>97</v>
      </c>
      <c r="C56" s="31" t="s">
        <v>207</v>
      </c>
      <c r="D56" s="31" t="s">
        <v>262</v>
      </c>
      <c r="E56" s="31" t="s">
        <v>512</v>
      </c>
      <c r="F56" s="31" t="s">
        <v>260</v>
      </c>
      <c r="G56" s="34">
        <f t="shared" si="2"/>
        <v>933</v>
      </c>
      <c r="H56" s="34">
        <v>38</v>
      </c>
      <c r="I56" s="74">
        <v>895</v>
      </c>
      <c r="J56" s="54">
        <v>895</v>
      </c>
      <c r="K56" s="93">
        <f t="shared" si="0"/>
        <v>0</v>
      </c>
    </row>
    <row r="57" spans="1:11" s="94" customFormat="1" ht="25.5">
      <c r="A57" s="86">
        <f t="shared" si="1"/>
        <v>46</v>
      </c>
      <c r="B57" s="33" t="s">
        <v>220</v>
      </c>
      <c r="C57" s="31" t="s">
        <v>207</v>
      </c>
      <c r="D57" s="31" t="s">
        <v>365</v>
      </c>
      <c r="E57" s="31" t="s">
        <v>279</v>
      </c>
      <c r="F57" s="31" t="s">
        <v>488</v>
      </c>
      <c r="G57" s="34">
        <f t="shared" si="2"/>
        <v>551</v>
      </c>
      <c r="H57" s="34">
        <f>SUM(H61+H65)</f>
        <v>0</v>
      </c>
      <c r="I57" s="74">
        <v>551</v>
      </c>
      <c r="J57" s="54">
        <v>551</v>
      </c>
      <c r="K57" s="93">
        <f t="shared" si="0"/>
        <v>0</v>
      </c>
    </row>
    <row r="58" spans="1:11" ht="12.75">
      <c r="A58" s="86">
        <f t="shared" si="1"/>
        <v>47</v>
      </c>
      <c r="B58" s="33" t="s">
        <v>221</v>
      </c>
      <c r="C58" s="31" t="s">
        <v>207</v>
      </c>
      <c r="D58" s="31" t="s">
        <v>366</v>
      </c>
      <c r="E58" s="31" t="s">
        <v>279</v>
      </c>
      <c r="F58" s="31" t="s">
        <v>488</v>
      </c>
      <c r="G58" s="34">
        <f t="shared" si="2"/>
        <v>350</v>
      </c>
      <c r="H58" s="34"/>
      <c r="I58" s="74">
        <v>350</v>
      </c>
      <c r="J58" s="54">
        <v>350</v>
      </c>
      <c r="K58" s="93">
        <f t="shared" si="0"/>
        <v>0</v>
      </c>
    </row>
    <row r="59" spans="1:11" ht="12.75">
      <c r="A59" s="86">
        <f t="shared" si="1"/>
        <v>48</v>
      </c>
      <c r="B59" s="33" t="s">
        <v>538</v>
      </c>
      <c r="C59" s="31" t="s">
        <v>207</v>
      </c>
      <c r="D59" s="31" t="s">
        <v>366</v>
      </c>
      <c r="E59" s="31" t="s">
        <v>484</v>
      </c>
      <c r="F59" s="31" t="s">
        <v>488</v>
      </c>
      <c r="G59" s="34">
        <f t="shared" si="2"/>
        <v>350</v>
      </c>
      <c r="H59" s="34"/>
      <c r="I59" s="74">
        <v>350</v>
      </c>
      <c r="J59" s="54">
        <v>350</v>
      </c>
      <c r="K59" s="93">
        <f t="shared" si="0"/>
        <v>0</v>
      </c>
    </row>
    <row r="60" spans="1:11" ht="38.25">
      <c r="A60" s="86">
        <f t="shared" si="1"/>
        <v>49</v>
      </c>
      <c r="B60" s="33" t="s">
        <v>98</v>
      </c>
      <c r="C60" s="31" t="s">
        <v>207</v>
      </c>
      <c r="D60" s="31" t="s">
        <v>366</v>
      </c>
      <c r="E60" s="31" t="s">
        <v>504</v>
      </c>
      <c r="F60" s="31" t="s">
        <v>488</v>
      </c>
      <c r="G60" s="34">
        <f t="shared" si="2"/>
        <v>350</v>
      </c>
      <c r="H60" s="34"/>
      <c r="I60" s="74">
        <v>350</v>
      </c>
      <c r="J60" s="54">
        <v>350</v>
      </c>
      <c r="K60" s="93">
        <f t="shared" si="0"/>
        <v>0</v>
      </c>
    </row>
    <row r="61" spans="1:11" ht="12.75">
      <c r="A61" s="86">
        <f t="shared" si="1"/>
        <v>50</v>
      </c>
      <c r="B61" s="33" t="s">
        <v>97</v>
      </c>
      <c r="C61" s="31" t="s">
        <v>207</v>
      </c>
      <c r="D61" s="31" t="s">
        <v>366</v>
      </c>
      <c r="E61" s="31" t="s">
        <v>504</v>
      </c>
      <c r="F61" s="31" t="s">
        <v>260</v>
      </c>
      <c r="G61" s="34">
        <f t="shared" si="2"/>
        <v>350</v>
      </c>
      <c r="H61" s="34"/>
      <c r="I61" s="74">
        <v>350</v>
      </c>
      <c r="J61" s="54">
        <v>350</v>
      </c>
      <c r="K61" s="93">
        <f t="shared" si="0"/>
        <v>0</v>
      </c>
    </row>
    <row r="62" spans="1:11" ht="38.25">
      <c r="A62" s="86">
        <f t="shared" si="1"/>
        <v>51</v>
      </c>
      <c r="B62" s="33" t="s">
        <v>222</v>
      </c>
      <c r="C62" s="31" t="s">
        <v>207</v>
      </c>
      <c r="D62" s="31" t="s">
        <v>367</v>
      </c>
      <c r="E62" s="31" t="s">
        <v>279</v>
      </c>
      <c r="F62" s="31" t="s">
        <v>488</v>
      </c>
      <c r="G62" s="34">
        <f t="shared" si="2"/>
        <v>201</v>
      </c>
      <c r="H62" s="34">
        <f>SUM(H65)</f>
        <v>0</v>
      </c>
      <c r="I62" s="74">
        <v>201</v>
      </c>
      <c r="J62" s="54">
        <v>201</v>
      </c>
      <c r="K62" s="93">
        <f t="shared" si="0"/>
        <v>0</v>
      </c>
    </row>
    <row r="63" spans="1:11" ht="25.5">
      <c r="A63" s="86">
        <f t="shared" si="1"/>
        <v>52</v>
      </c>
      <c r="B63" s="33" t="s">
        <v>540</v>
      </c>
      <c r="C63" s="31" t="s">
        <v>207</v>
      </c>
      <c r="D63" s="31" t="s">
        <v>367</v>
      </c>
      <c r="E63" s="31" t="s">
        <v>190</v>
      </c>
      <c r="F63" s="31" t="s">
        <v>488</v>
      </c>
      <c r="G63" s="34">
        <f t="shared" si="2"/>
        <v>201</v>
      </c>
      <c r="H63" s="34">
        <f>SUM(H65)</f>
        <v>0</v>
      </c>
      <c r="I63" s="74">
        <v>201</v>
      </c>
      <c r="J63" s="54">
        <v>201</v>
      </c>
      <c r="K63" s="93">
        <f t="shared" si="0"/>
        <v>0</v>
      </c>
    </row>
    <row r="64" spans="1:11" ht="38.25">
      <c r="A64" s="86">
        <f t="shared" si="1"/>
        <v>53</v>
      </c>
      <c r="B64" s="33" t="s">
        <v>541</v>
      </c>
      <c r="C64" s="31" t="s">
        <v>207</v>
      </c>
      <c r="D64" s="31" t="s">
        <v>367</v>
      </c>
      <c r="E64" s="31" t="s">
        <v>368</v>
      </c>
      <c r="F64" s="31" t="s">
        <v>488</v>
      </c>
      <c r="G64" s="34">
        <f t="shared" si="2"/>
        <v>201</v>
      </c>
      <c r="H64" s="34">
        <f>SUM(H65)</f>
        <v>0</v>
      </c>
      <c r="I64" s="74">
        <v>201</v>
      </c>
      <c r="J64" s="54">
        <v>201</v>
      </c>
      <c r="K64" s="93">
        <f t="shared" si="0"/>
        <v>0</v>
      </c>
    </row>
    <row r="65" spans="1:11" ht="25.5">
      <c r="A65" s="86">
        <f t="shared" si="1"/>
        <v>54</v>
      </c>
      <c r="B65" s="33" t="s">
        <v>403</v>
      </c>
      <c r="C65" s="31" t="s">
        <v>207</v>
      </c>
      <c r="D65" s="31" t="s">
        <v>367</v>
      </c>
      <c r="E65" s="31" t="s">
        <v>368</v>
      </c>
      <c r="F65" s="31" t="s">
        <v>437</v>
      </c>
      <c r="G65" s="34">
        <f t="shared" si="2"/>
        <v>201</v>
      </c>
      <c r="H65" s="34"/>
      <c r="I65" s="74">
        <v>201</v>
      </c>
      <c r="J65" s="54">
        <v>201</v>
      </c>
      <c r="K65" s="93">
        <f t="shared" si="0"/>
        <v>0</v>
      </c>
    </row>
    <row r="66" spans="1:11" ht="12.75">
      <c r="A66" s="86">
        <f t="shared" si="1"/>
        <v>55</v>
      </c>
      <c r="B66" s="33" t="s">
        <v>223</v>
      </c>
      <c r="C66" s="31" t="s">
        <v>207</v>
      </c>
      <c r="D66" s="31" t="s">
        <v>369</v>
      </c>
      <c r="E66" s="31" t="s">
        <v>279</v>
      </c>
      <c r="F66" s="31" t="s">
        <v>488</v>
      </c>
      <c r="G66" s="34">
        <f t="shared" si="2"/>
        <v>21566.7</v>
      </c>
      <c r="H66" s="34">
        <f>SUM(H67+H73+H78+H83+H91)</f>
        <v>-5948</v>
      </c>
      <c r="I66" s="74">
        <v>27514.7</v>
      </c>
      <c r="J66" s="54">
        <v>27514.7</v>
      </c>
      <c r="K66" s="93">
        <f t="shared" si="0"/>
        <v>0</v>
      </c>
    </row>
    <row r="67" spans="1:11" ht="12.75">
      <c r="A67" s="86">
        <f t="shared" si="1"/>
        <v>56</v>
      </c>
      <c r="B67" s="33" t="s">
        <v>224</v>
      </c>
      <c r="C67" s="31" t="s">
        <v>207</v>
      </c>
      <c r="D67" s="31" t="s">
        <v>370</v>
      </c>
      <c r="E67" s="31" t="s">
        <v>279</v>
      </c>
      <c r="F67" s="31" t="s">
        <v>488</v>
      </c>
      <c r="G67" s="34">
        <f t="shared" si="2"/>
        <v>460</v>
      </c>
      <c r="H67" s="34"/>
      <c r="I67" s="74">
        <v>460</v>
      </c>
      <c r="J67" s="54">
        <v>460</v>
      </c>
      <c r="K67" s="93">
        <f t="shared" si="0"/>
        <v>0</v>
      </c>
    </row>
    <row r="68" spans="1:11" ht="12.75">
      <c r="A68" s="86">
        <f t="shared" si="1"/>
        <v>57</v>
      </c>
      <c r="B68" s="33" t="s">
        <v>538</v>
      </c>
      <c r="C68" s="31" t="s">
        <v>207</v>
      </c>
      <c r="D68" s="31" t="s">
        <v>370</v>
      </c>
      <c r="E68" s="31" t="s">
        <v>484</v>
      </c>
      <c r="F68" s="31" t="s">
        <v>488</v>
      </c>
      <c r="G68" s="34">
        <f t="shared" si="2"/>
        <v>460</v>
      </c>
      <c r="H68" s="34"/>
      <c r="I68" s="74">
        <v>460</v>
      </c>
      <c r="J68" s="54">
        <v>460</v>
      </c>
      <c r="K68" s="93">
        <f t="shared" si="0"/>
        <v>0</v>
      </c>
    </row>
    <row r="69" spans="1:11" ht="38.25">
      <c r="A69" s="86">
        <f t="shared" si="1"/>
        <v>58</v>
      </c>
      <c r="B69" s="33" t="s">
        <v>542</v>
      </c>
      <c r="C69" s="31" t="s">
        <v>207</v>
      </c>
      <c r="D69" s="31" t="s">
        <v>370</v>
      </c>
      <c r="E69" s="31" t="s">
        <v>496</v>
      </c>
      <c r="F69" s="31" t="s">
        <v>488</v>
      </c>
      <c r="G69" s="34">
        <f t="shared" si="2"/>
        <v>360</v>
      </c>
      <c r="H69" s="34"/>
      <c r="I69" s="74">
        <v>360</v>
      </c>
      <c r="J69" s="54">
        <v>360</v>
      </c>
      <c r="K69" s="93">
        <f t="shared" si="0"/>
        <v>0</v>
      </c>
    </row>
    <row r="70" spans="1:11" ht="12.75">
      <c r="A70" s="86">
        <f t="shared" si="1"/>
        <v>59</v>
      </c>
      <c r="B70" s="33" t="s">
        <v>97</v>
      </c>
      <c r="C70" s="31" t="s">
        <v>207</v>
      </c>
      <c r="D70" s="31" t="s">
        <v>370</v>
      </c>
      <c r="E70" s="31" t="s">
        <v>496</v>
      </c>
      <c r="F70" s="31" t="s">
        <v>260</v>
      </c>
      <c r="G70" s="34">
        <f t="shared" si="2"/>
        <v>360</v>
      </c>
      <c r="H70" s="34"/>
      <c r="I70" s="74">
        <v>360</v>
      </c>
      <c r="J70" s="54">
        <v>360</v>
      </c>
      <c r="K70" s="93">
        <f t="shared" si="0"/>
        <v>0</v>
      </c>
    </row>
    <row r="71" spans="1:11" ht="51">
      <c r="A71" s="86">
        <f t="shared" si="1"/>
        <v>60</v>
      </c>
      <c r="B71" s="33" t="s">
        <v>545</v>
      </c>
      <c r="C71" s="31" t="s">
        <v>207</v>
      </c>
      <c r="D71" s="31" t="s">
        <v>370</v>
      </c>
      <c r="E71" s="31" t="s">
        <v>502</v>
      </c>
      <c r="F71" s="31" t="s">
        <v>488</v>
      </c>
      <c r="G71" s="34">
        <f t="shared" si="2"/>
        <v>100</v>
      </c>
      <c r="H71" s="34"/>
      <c r="I71" s="74">
        <v>100</v>
      </c>
      <c r="J71" s="54">
        <v>100</v>
      </c>
      <c r="K71" s="93">
        <f t="shared" si="0"/>
        <v>0</v>
      </c>
    </row>
    <row r="72" spans="1:11" ht="12.75">
      <c r="A72" s="86">
        <f t="shared" si="1"/>
        <v>61</v>
      </c>
      <c r="B72" s="33" t="s">
        <v>97</v>
      </c>
      <c r="C72" s="31" t="s">
        <v>207</v>
      </c>
      <c r="D72" s="31" t="s">
        <v>370</v>
      </c>
      <c r="E72" s="31" t="s">
        <v>502</v>
      </c>
      <c r="F72" s="31" t="s">
        <v>260</v>
      </c>
      <c r="G72" s="34">
        <f t="shared" si="2"/>
        <v>100</v>
      </c>
      <c r="H72" s="34"/>
      <c r="I72" s="74">
        <v>100</v>
      </c>
      <c r="J72" s="54">
        <v>100</v>
      </c>
      <c r="K72" s="93">
        <f t="shared" si="0"/>
        <v>0</v>
      </c>
    </row>
    <row r="73" spans="1:11" ht="12.75">
      <c r="A73" s="86">
        <f t="shared" si="1"/>
        <v>62</v>
      </c>
      <c r="B73" s="33" t="s">
        <v>546</v>
      </c>
      <c r="C73" s="31" t="s">
        <v>207</v>
      </c>
      <c r="D73" s="31" t="s">
        <v>212</v>
      </c>
      <c r="E73" s="31" t="s">
        <v>279</v>
      </c>
      <c r="F73" s="31" t="s">
        <v>488</v>
      </c>
      <c r="G73" s="34">
        <f t="shared" si="2"/>
        <v>1302</v>
      </c>
      <c r="H73" s="34"/>
      <c r="I73" s="74">
        <v>1302</v>
      </c>
      <c r="J73" s="54">
        <v>1302</v>
      </c>
      <c r="K73" s="93">
        <f t="shared" si="0"/>
        <v>0</v>
      </c>
    </row>
    <row r="74" spans="1:11" ht="12.75">
      <c r="A74" s="86">
        <f t="shared" si="1"/>
        <v>63</v>
      </c>
      <c r="B74" s="33" t="s">
        <v>234</v>
      </c>
      <c r="C74" s="31" t="s">
        <v>207</v>
      </c>
      <c r="D74" s="31" t="s">
        <v>212</v>
      </c>
      <c r="E74" s="31" t="s">
        <v>235</v>
      </c>
      <c r="F74" s="31" t="s">
        <v>488</v>
      </c>
      <c r="G74" s="34">
        <f t="shared" si="2"/>
        <v>1302</v>
      </c>
      <c r="H74" s="34"/>
      <c r="I74" s="74">
        <v>1302</v>
      </c>
      <c r="J74" s="54">
        <v>1302</v>
      </c>
      <c r="K74" s="93">
        <f t="shared" si="0"/>
        <v>0</v>
      </c>
    </row>
    <row r="75" spans="1:11" ht="25.5">
      <c r="A75" s="86">
        <f t="shared" si="1"/>
        <v>64</v>
      </c>
      <c r="B75" s="33" t="s">
        <v>547</v>
      </c>
      <c r="C75" s="31" t="s">
        <v>207</v>
      </c>
      <c r="D75" s="31" t="s">
        <v>212</v>
      </c>
      <c r="E75" s="31" t="s">
        <v>213</v>
      </c>
      <c r="F75" s="31" t="s">
        <v>488</v>
      </c>
      <c r="G75" s="34">
        <f t="shared" si="2"/>
        <v>1302</v>
      </c>
      <c r="H75" s="34"/>
      <c r="I75" s="74">
        <v>1302</v>
      </c>
      <c r="J75" s="54">
        <v>1302</v>
      </c>
      <c r="K75" s="93">
        <f t="shared" si="0"/>
        <v>0</v>
      </c>
    </row>
    <row r="76" spans="1:11" ht="12.75">
      <c r="A76" s="86">
        <f t="shared" si="1"/>
        <v>65</v>
      </c>
      <c r="B76" s="33" t="s">
        <v>410</v>
      </c>
      <c r="C76" s="31" t="s">
        <v>207</v>
      </c>
      <c r="D76" s="31" t="s">
        <v>212</v>
      </c>
      <c r="E76" s="31" t="s">
        <v>213</v>
      </c>
      <c r="F76" s="31" t="s">
        <v>134</v>
      </c>
      <c r="G76" s="34">
        <f t="shared" si="2"/>
        <v>1299.6371</v>
      </c>
      <c r="H76" s="34"/>
      <c r="I76" s="74">
        <v>1299.64</v>
      </c>
      <c r="J76" s="54">
        <v>1299.6371</v>
      </c>
      <c r="K76" s="93">
        <f t="shared" si="0"/>
        <v>-0.002900000000181535</v>
      </c>
    </row>
    <row r="77" spans="1:11" ht="25.5">
      <c r="A77" s="86">
        <f t="shared" si="1"/>
        <v>66</v>
      </c>
      <c r="B77" s="33" t="s">
        <v>403</v>
      </c>
      <c r="C77" s="31" t="s">
        <v>207</v>
      </c>
      <c r="D77" s="31" t="s">
        <v>212</v>
      </c>
      <c r="E77" s="31" t="s">
        <v>213</v>
      </c>
      <c r="F77" s="31" t="s">
        <v>437</v>
      </c>
      <c r="G77" s="34">
        <f t="shared" si="2"/>
        <v>2.3629</v>
      </c>
      <c r="H77" s="34"/>
      <c r="I77" s="74">
        <v>2.36</v>
      </c>
      <c r="J77" s="54">
        <v>2.3629</v>
      </c>
      <c r="K77" s="93"/>
    </row>
    <row r="78" spans="1:11" ht="12.75">
      <c r="A78" s="86">
        <f t="shared" si="1"/>
        <v>67</v>
      </c>
      <c r="B78" s="33" t="s">
        <v>549</v>
      </c>
      <c r="C78" s="31" t="s">
        <v>207</v>
      </c>
      <c r="D78" s="31" t="s">
        <v>214</v>
      </c>
      <c r="E78" s="31" t="s">
        <v>279</v>
      </c>
      <c r="F78" s="31" t="s">
        <v>488</v>
      </c>
      <c r="G78" s="34">
        <f t="shared" si="2"/>
        <v>2132</v>
      </c>
      <c r="H78" s="34"/>
      <c r="I78" s="74">
        <v>2132</v>
      </c>
      <c r="J78" s="54">
        <v>2132</v>
      </c>
      <c r="K78" s="93">
        <f t="shared" si="0"/>
        <v>0</v>
      </c>
    </row>
    <row r="79" spans="1:11" ht="12.75">
      <c r="A79" s="86">
        <f t="shared" si="1"/>
        <v>68</v>
      </c>
      <c r="B79" s="33" t="s">
        <v>550</v>
      </c>
      <c r="C79" s="31" t="s">
        <v>207</v>
      </c>
      <c r="D79" s="31" t="s">
        <v>214</v>
      </c>
      <c r="E79" s="31" t="s">
        <v>215</v>
      </c>
      <c r="F79" s="31" t="s">
        <v>488</v>
      </c>
      <c r="G79" s="34">
        <f t="shared" si="2"/>
        <v>2132</v>
      </c>
      <c r="H79" s="34"/>
      <c r="I79" s="74">
        <v>2132</v>
      </c>
      <c r="J79" s="54">
        <v>2132</v>
      </c>
      <c r="K79" s="93">
        <f t="shared" si="0"/>
        <v>0</v>
      </c>
    </row>
    <row r="80" spans="1:11" ht="12.75">
      <c r="A80" s="86">
        <f t="shared" si="1"/>
        <v>69</v>
      </c>
      <c r="B80" s="33" t="s">
        <v>411</v>
      </c>
      <c r="C80" s="31" t="s">
        <v>207</v>
      </c>
      <c r="D80" s="31" t="s">
        <v>214</v>
      </c>
      <c r="E80" s="31" t="s">
        <v>412</v>
      </c>
      <c r="F80" s="31" t="s">
        <v>488</v>
      </c>
      <c r="G80" s="34">
        <f t="shared" si="2"/>
        <v>2132</v>
      </c>
      <c r="H80" s="34"/>
      <c r="I80" s="74">
        <v>2132</v>
      </c>
      <c r="J80" s="54">
        <v>2132</v>
      </c>
      <c r="K80" s="93">
        <f t="shared" si="0"/>
        <v>0</v>
      </c>
    </row>
    <row r="81" spans="1:11" ht="12.75">
      <c r="A81" s="86">
        <f t="shared" si="1"/>
        <v>70</v>
      </c>
      <c r="B81" s="33" t="s">
        <v>413</v>
      </c>
      <c r="C81" s="31" t="s">
        <v>207</v>
      </c>
      <c r="D81" s="31" t="s">
        <v>214</v>
      </c>
      <c r="E81" s="31" t="s">
        <v>216</v>
      </c>
      <c r="F81" s="31" t="s">
        <v>488</v>
      </c>
      <c r="G81" s="34">
        <f t="shared" si="2"/>
        <v>2132</v>
      </c>
      <c r="H81" s="34"/>
      <c r="I81" s="74">
        <v>2132</v>
      </c>
      <c r="J81" s="54">
        <v>2132</v>
      </c>
      <c r="K81" s="93">
        <f t="shared" si="0"/>
        <v>0</v>
      </c>
    </row>
    <row r="82" spans="1:11" ht="25.5">
      <c r="A82" s="86">
        <f t="shared" si="1"/>
        <v>71</v>
      </c>
      <c r="B82" s="33" t="s">
        <v>403</v>
      </c>
      <c r="C82" s="31" t="s">
        <v>207</v>
      </c>
      <c r="D82" s="31" t="s">
        <v>214</v>
      </c>
      <c r="E82" s="31" t="s">
        <v>216</v>
      </c>
      <c r="F82" s="31" t="s">
        <v>437</v>
      </c>
      <c r="G82" s="34">
        <f t="shared" si="2"/>
        <v>2132</v>
      </c>
      <c r="H82" s="34"/>
      <c r="I82" s="74">
        <v>2132</v>
      </c>
      <c r="J82" s="54">
        <v>2132</v>
      </c>
      <c r="K82" s="93">
        <f t="shared" si="0"/>
        <v>0</v>
      </c>
    </row>
    <row r="83" spans="1:11" ht="12.75">
      <c r="A83" s="86">
        <f t="shared" si="1"/>
        <v>72</v>
      </c>
      <c r="B83" s="33" t="s">
        <v>552</v>
      </c>
      <c r="C83" s="31" t="s">
        <v>207</v>
      </c>
      <c r="D83" s="31" t="s">
        <v>553</v>
      </c>
      <c r="E83" s="31" t="s">
        <v>279</v>
      </c>
      <c r="F83" s="31" t="s">
        <v>488</v>
      </c>
      <c r="G83" s="34">
        <f t="shared" si="2"/>
        <v>126.7</v>
      </c>
      <c r="H83" s="34"/>
      <c r="I83" s="74">
        <v>126.7</v>
      </c>
      <c r="J83" s="54">
        <v>126.7</v>
      </c>
      <c r="K83" s="93">
        <f t="shared" si="0"/>
        <v>0</v>
      </c>
    </row>
    <row r="84" spans="1:11" ht="12.75">
      <c r="A84" s="86">
        <f t="shared" si="1"/>
        <v>73</v>
      </c>
      <c r="B84" s="33" t="s">
        <v>554</v>
      </c>
      <c r="C84" s="31" t="s">
        <v>207</v>
      </c>
      <c r="D84" s="31" t="s">
        <v>553</v>
      </c>
      <c r="E84" s="31" t="s">
        <v>555</v>
      </c>
      <c r="F84" s="31" t="s">
        <v>488</v>
      </c>
      <c r="G84" s="34">
        <f t="shared" si="2"/>
        <v>48.7</v>
      </c>
      <c r="H84" s="34"/>
      <c r="I84" s="74">
        <v>48.7</v>
      </c>
      <c r="J84" s="54">
        <v>48.7</v>
      </c>
      <c r="K84" s="93">
        <f t="shared" si="0"/>
        <v>0</v>
      </c>
    </row>
    <row r="85" spans="1:11" ht="25.5">
      <c r="A85" s="86">
        <f t="shared" si="1"/>
        <v>74</v>
      </c>
      <c r="B85" s="33" t="s">
        <v>414</v>
      </c>
      <c r="C85" s="31" t="s">
        <v>207</v>
      </c>
      <c r="D85" s="31" t="s">
        <v>553</v>
      </c>
      <c r="E85" s="31" t="s">
        <v>107</v>
      </c>
      <c r="F85" s="31" t="s">
        <v>488</v>
      </c>
      <c r="G85" s="34">
        <f t="shared" si="2"/>
        <v>48.7</v>
      </c>
      <c r="H85" s="34"/>
      <c r="I85" s="74">
        <v>48.7</v>
      </c>
      <c r="J85" s="54">
        <v>48.7</v>
      </c>
      <c r="K85" s="93">
        <f t="shared" si="0"/>
        <v>0</v>
      </c>
    </row>
    <row r="86" spans="1:11" ht="51">
      <c r="A86" s="86">
        <f t="shared" si="1"/>
        <v>75</v>
      </c>
      <c r="B86" s="33" t="s">
        <v>415</v>
      </c>
      <c r="C86" s="31" t="s">
        <v>207</v>
      </c>
      <c r="D86" s="31" t="s">
        <v>553</v>
      </c>
      <c r="E86" s="31" t="s">
        <v>416</v>
      </c>
      <c r="F86" s="31" t="s">
        <v>488</v>
      </c>
      <c r="G86" s="34">
        <f t="shared" si="2"/>
        <v>48.7</v>
      </c>
      <c r="H86" s="34"/>
      <c r="I86" s="74">
        <v>48.7</v>
      </c>
      <c r="J86" s="54">
        <v>48.7</v>
      </c>
      <c r="K86" s="93">
        <f aca="true" t="shared" si="3" ref="K86:K153">SUM(J86-I86)</f>
        <v>0</v>
      </c>
    </row>
    <row r="87" spans="1:11" ht="25.5">
      <c r="A87" s="86">
        <f t="shared" si="1"/>
        <v>76</v>
      </c>
      <c r="B87" s="33" t="s">
        <v>403</v>
      </c>
      <c r="C87" s="31" t="s">
        <v>207</v>
      </c>
      <c r="D87" s="31" t="s">
        <v>553</v>
      </c>
      <c r="E87" s="31" t="s">
        <v>416</v>
      </c>
      <c r="F87" s="31" t="s">
        <v>437</v>
      </c>
      <c r="G87" s="34">
        <f aca="true" t="shared" si="4" ref="G87:G154">SUM(J87+H87)</f>
        <v>48.7</v>
      </c>
      <c r="H87" s="34"/>
      <c r="I87" s="74">
        <v>48.7</v>
      </c>
      <c r="J87" s="54">
        <v>48.7</v>
      </c>
      <c r="K87" s="93">
        <f t="shared" si="3"/>
        <v>0</v>
      </c>
    </row>
    <row r="88" spans="1:11" ht="12.75">
      <c r="A88" s="86">
        <f aca="true" t="shared" si="5" ref="A88:A151">SUM(A87+1)</f>
        <v>77</v>
      </c>
      <c r="B88" s="33" t="s">
        <v>463</v>
      </c>
      <c r="C88" s="31" t="s">
        <v>207</v>
      </c>
      <c r="D88" s="31" t="s">
        <v>553</v>
      </c>
      <c r="E88" s="31" t="s">
        <v>484</v>
      </c>
      <c r="F88" s="31" t="s">
        <v>488</v>
      </c>
      <c r="G88" s="34">
        <f t="shared" si="4"/>
        <v>78</v>
      </c>
      <c r="H88" s="34"/>
      <c r="I88" s="74">
        <v>78</v>
      </c>
      <c r="J88" s="54">
        <v>78</v>
      </c>
      <c r="K88" s="93">
        <f t="shared" si="3"/>
        <v>0</v>
      </c>
    </row>
    <row r="89" spans="1:11" ht="38.25">
      <c r="A89" s="86">
        <f t="shared" si="5"/>
        <v>78</v>
      </c>
      <c r="B89" s="33" t="s">
        <v>304</v>
      </c>
      <c r="C89" s="31" t="s">
        <v>207</v>
      </c>
      <c r="D89" s="31" t="s">
        <v>553</v>
      </c>
      <c r="E89" s="31" t="s">
        <v>303</v>
      </c>
      <c r="F89" s="31" t="s">
        <v>488</v>
      </c>
      <c r="G89" s="34">
        <f t="shared" si="4"/>
        <v>78</v>
      </c>
      <c r="H89" s="34"/>
      <c r="I89" s="74">
        <v>78</v>
      </c>
      <c r="J89" s="54">
        <v>78</v>
      </c>
      <c r="K89" s="93">
        <f t="shared" si="3"/>
        <v>0</v>
      </c>
    </row>
    <row r="90" spans="1:11" ht="12.75">
      <c r="A90" s="86">
        <f t="shared" si="5"/>
        <v>79</v>
      </c>
      <c r="B90" s="33" t="s">
        <v>539</v>
      </c>
      <c r="C90" s="31" t="s">
        <v>207</v>
      </c>
      <c r="D90" s="31" t="s">
        <v>553</v>
      </c>
      <c r="E90" s="31" t="s">
        <v>303</v>
      </c>
      <c r="F90" s="31" t="s">
        <v>260</v>
      </c>
      <c r="G90" s="34">
        <f t="shared" si="4"/>
        <v>78</v>
      </c>
      <c r="H90" s="34"/>
      <c r="I90" s="74">
        <v>78</v>
      </c>
      <c r="J90" s="54">
        <v>78</v>
      </c>
      <c r="K90" s="93">
        <f t="shared" si="3"/>
        <v>0</v>
      </c>
    </row>
    <row r="91" spans="1:11" ht="12.75">
      <c r="A91" s="86">
        <f t="shared" si="5"/>
        <v>80</v>
      </c>
      <c r="B91" s="33" t="s">
        <v>225</v>
      </c>
      <c r="C91" s="31" t="s">
        <v>207</v>
      </c>
      <c r="D91" s="31" t="s">
        <v>371</v>
      </c>
      <c r="E91" s="31" t="s">
        <v>279</v>
      </c>
      <c r="F91" s="31" t="s">
        <v>488</v>
      </c>
      <c r="G91" s="34">
        <f t="shared" si="4"/>
        <v>17546</v>
      </c>
      <c r="H91" s="34">
        <f>SUM(H94+H100+H103+H105+H96)</f>
        <v>-5948</v>
      </c>
      <c r="I91" s="74">
        <v>23494</v>
      </c>
      <c r="J91" s="54">
        <v>23494</v>
      </c>
      <c r="K91" s="93">
        <f t="shared" si="3"/>
        <v>0</v>
      </c>
    </row>
    <row r="92" spans="1:11" ht="25.5">
      <c r="A92" s="86">
        <f t="shared" si="5"/>
        <v>81</v>
      </c>
      <c r="B92" s="33" t="s">
        <v>556</v>
      </c>
      <c r="C92" s="31" t="s">
        <v>207</v>
      </c>
      <c r="D92" s="31" t="s">
        <v>371</v>
      </c>
      <c r="E92" s="31" t="s">
        <v>192</v>
      </c>
      <c r="F92" s="31" t="s">
        <v>488</v>
      </c>
      <c r="G92" s="34">
        <f t="shared" si="4"/>
        <v>8417</v>
      </c>
      <c r="H92" s="34">
        <f>SUM(H93)</f>
        <v>-5948</v>
      </c>
      <c r="I92" s="74">
        <v>14365</v>
      </c>
      <c r="J92" s="54">
        <v>14365</v>
      </c>
      <c r="K92" s="93">
        <f t="shared" si="3"/>
        <v>0</v>
      </c>
    </row>
    <row r="93" spans="1:11" ht="12" customHeight="1">
      <c r="A93" s="86">
        <f t="shared" si="5"/>
        <v>82</v>
      </c>
      <c r="B93" s="33" t="s">
        <v>557</v>
      </c>
      <c r="C93" s="31" t="s">
        <v>207</v>
      </c>
      <c r="D93" s="31" t="s">
        <v>371</v>
      </c>
      <c r="E93" s="31" t="s">
        <v>372</v>
      </c>
      <c r="F93" s="31" t="s">
        <v>488</v>
      </c>
      <c r="G93" s="34">
        <f t="shared" si="4"/>
        <v>8417</v>
      </c>
      <c r="H93" s="34">
        <f>SUM(H94+H96)</f>
        <v>-5948</v>
      </c>
      <c r="I93" s="74">
        <v>14365</v>
      </c>
      <c r="J93" s="54">
        <v>14365</v>
      </c>
      <c r="K93" s="93">
        <f t="shared" si="3"/>
        <v>0</v>
      </c>
    </row>
    <row r="94" spans="1:11" ht="25.5" hidden="1">
      <c r="A94" s="86">
        <f t="shared" si="5"/>
        <v>83</v>
      </c>
      <c r="B94" s="33" t="s">
        <v>403</v>
      </c>
      <c r="C94" s="31" t="s">
        <v>207</v>
      </c>
      <c r="D94" s="31" t="s">
        <v>371</v>
      </c>
      <c r="E94" s="31" t="s">
        <v>372</v>
      </c>
      <c r="F94" s="31" t="s">
        <v>437</v>
      </c>
      <c r="G94" s="34">
        <f t="shared" si="4"/>
        <v>0</v>
      </c>
      <c r="H94" s="34">
        <v>-8272</v>
      </c>
      <c r="I94" s="74">
        <v>8272</v>
      </c>
      <c r="J94" s="54">
        <v>8272</v>
      </c>
      <c r="K94" s="93">
        <f t="shared" si="3"/>
        <v>0</v>
      </c>
    </row>
    <row r="95" spans="1:11" ht="63.75">
      <c r="A95" s="86">
        <v>83</v>
      </c>
      <c r="B95" s="51" t="s">
        <v>126</v>
      </c>
      <c r="C95" s="52" t="s">
        <v>207</v>
      </c>
      <c r="D95" s="52" t="s">
        <v>371</v>
      </c>
      <c r="E95" s="52" t="s">
        <v>314</v>
      </c>
      <c r="F95" s="52" t="s">
        <v>488</v>
      </c>
      <c r="G95" s="34">
        <f t="shared" si="4"/>
        <v>8417</v>
      </c>
      <c r="H95" s="34">
        <f>SUM(H96)</f>
        <v>2324</v>
      </c>
      <c r="I95" s="74">
        <v>6093</v>
      </c>
      <c r="J95" s="60">
        <v>6093</v>
      </c>
      <c r="K95" s="93"/>
    </row>
    <row r="96" spans="1:11" ht="25.5">
      <c r="A96" s="86">
        <f t="shared" si="5"/>
        <v>84</v>
      </c>
      <c r="B96" s="51" t="s">
        <v>403</v>
      </c>
      <c r="C96" s="52" t="s">
        <v>207</v>
      </c>
      <c r="D96" s="52" t="s">
        <v>371</v>
      </c>
      <c r="E96" s="52" t="s">
        <v>314</v>
      </c>
      <c r="F96" s="52" t="s">
        <v>437</v>
      </c>
      <c r="G96" s="34">
        <f t="shared" si="4"/>
        <v>8417</v>
      </c>
      <c r="H96" s="34">
        <v>2324</v>
      </c>
      <c r="I96" s="74">
        <v>6093</v>
      </c>
      <c r="J96" s="60">
        <v>6093</v>
      </c>
      <c r="K96" s="93"/>
    </row>
    <row r="97" spans="1:11" ht="12.75">
      <c r="A97" s="86">
        <f t="shared" si="5"/>
        <v>85</v>
      </c>
      <c r="B97" s="33" t="s">
        <v>554</v>
      </c>
      <c r="C97" s="31" t="s">
        <v>207</v>
      </c>
      <c r="D97" s="31" t="s">
        <v>371</v>
      </c>
      <c r="E97" s="31" t="s">
        <v>555</v>
      </c>
      <c r="F97" s="31" t="s">
        <v>488</v>
      </c>
      <c r="G97" s="34">
        <f t="shared" si="4"/>
        <v>8349</v>
      </c>
      <c r="H97" s="34">
        <f>SUM(H100)</f>
        <v>0</v>
      </c>
      <c r="I97" s="74">
        <v>8349</v>
      </c>
      <c r="J97" s="54">
        <v>8349</v>
      </c>
      <c r="K97" s="93">
        <f t="shared" si="3"/>
        <v>0</v>
      </c>
    </row>
    <row r="98" spans="1:11" ht="25.5">
      <c r="A98" s="86">
        <f t="shared" si="5"/>
        <v>86</v>
      </c>
      <c r="B98" s="33" t="s">
        <v>417</v>
      </c>
      <c r="C98" s="31" t="s">
        <v>207</v>
      </c>
      <c r="D98" s="31" t="s">
        <v>371</v>
      </c>
      <c r="E98" s="31" t="s">
        <v>359</v>
      </c>
      <c r="F98" s="31" t="s">
        <v>488</v>
      </c>
      <c r="G98" s="34">
        <f t="shared" si="4"/>
        <v>8349</v>
      </c>
      <c r="H98" s="34">
        <f>SUM(H100)</f>
        <v>0</v>
      </c>
      <c r="I98" s="74">
        <v>8349</v>
      </c>
      <c r="J98" s="54">
        <v>8349</v>
      </c>
      <c r="K98" s="93">
        <f t="shared" si="3"/>
        <v>0</v>
      </c>
    </row>
    <row r="99" spans="1:11" ht="51">
      <c r="A99" s="86">
        <f t="shared" si="5"/>
        <v>87</v>
      </c>
      <c r="B99" s="33" t="s">
        <v>418</v>
      </c>
      <c r="C99" s="31" t="s">
        <v>207</v>
      </c>
      <c r="D99" s="31" t="s">
        <v>371</v>
      </c>
      <c r="E99" s="31" t="s">
        <v>558</v>
      </c>
      <c r="F99" s="31" t="s">
        <v>488</v>
      </c>
      <c r="G99" s="34">
        <f t="shared" si="4"/>
        <v>8349</v>
      </c>
      <c r="H99" s="34">
        <f>SUM(H100)</f>
        <v>0</v>
      </c>
      <c r="I99" s="74">
        <v>8349</v>
      </c>
      <c r="J99" s="54">
        <v>8349</v>
      </c>
      <c r="K99" s="93">
        <f t="shared" si="3"/>
        <v>0</v>
      </c>
    </row>
    <row r="100" spans="1:11" ht="25.5">
      <c r="A100" s="86">
        <f t="shared" si="5"/>
        <v>88</v>
      </c>
      <c r="B100" s="33" t="s">
        <v>403</v>
      </c>
      <c r="C100" s="31" t="s">
        <v>207</v>
      </c>
      <c r="D100" s="31" t="s">
        <v>371</v>
      </c>
      <c r="E100" s="31" t="s">
        <v>558</v>
      </c>
      <c r="F100" s="31" t="s">
        <v>437</v>
      </c>
      <c r="G100" s="34">
        <f t="shared" si="4"/>
        <v>8349</v>
      </c>
      <c r="H100" s="34"/>
      <c r="I100" s="74">
        <v>8349</v>
      </c>
      <c r="J100" s="54">
        <v>8349</v>
      </c>
      <c r="K100" s="93">
        <f t="shared" si="3"/>
        <v>0</v>
      </c>
    </row>
    <row r="101" spans="1:11" ht="12.75">
      <c r="A101" s="86">
        <f t="shared" si="5"/>
        <v>89</v>
      </c>
      <c r="B101" s="33" t="s">
        <v>538</v>
      </c>
      <c r="C101" s="31" t="s">
        <v>207</v>
      </c>
      <c r="D101" s="31" t="s">
        <v>371</v>
      </c>
      <c r="E101" s="31" t="s">
        <v>484</v>
      </c>
      <c r="F101" s="31" t="s">
        <v>488</v>
      </c>
      <c r="G101" s="34">
        <f t="shared" si="4"/>
        <v>780</v>
      </c>
      <c r="H101" s="34">
        <f>SUM(H103+H105)</f>
        <v>0</v>
      </c>
      <c r="I101" s="74">
        <v>780</v>
      </c>
      <c r="J101" s="54">
        <v>780</v>
      </c>
      <c r="K101" s="93">
        <f t="shared" si="3"/>
        <v>0</v>
      </c>
    </row>
    <row r="102" spans="1:11" ht="38.25">
      <c r="A102" s="86">
        <f t="shared" si="5"/>
        <v>90</v>
      </c>
      <c r="B102" s="33" t="s">
        <v>311</v>
      </c>
      <c r="C102" s="31" t="s">
        <v>207</v>
      </c>
      <c r="D102" s="31" t="s">
        <v>371</v>
      </c>
      <c r="E102" s="31" t="s">
        <v>498</v>
      </c>
      <c r="F102" s="31" t="s">
        <v>488</v>
      </c>
      <c r="G102" s="34">
        <f t="shared" si="4"/>
        <v>660</v>
      </c>
      <c r="H102" s="34">
        <f>SUM(H103)</f>
        <v>0</v>
      </c>
      <c r="I102" s="74">
        <v>660</v>
      </c>
      <c r="J102" s="54">
        <v>660</v>
      </c>
      <c r="K102" s="93">
        <f t="shared" si="3"/>
        <v>0</v>
      </c>
    </row>
    <row r="103" spans="1:11" ht="12.75">
      <c r="A103" s="86">
        <f t="shared" si="5"/>
        <v>91</v>
      </c>
      <c r="B103" s="33" t="s">
        <v>97</v>
      </c>
      <c r="C103" s="31" t="s">
        <v>207</v>
      </c>
      <c r="D103" s="31" t="s">
        <v>371</v>
      </c>
      <c r="E103" s="31" t="s">
        <v>498</v>
      </c>
      <c r="F103" s="31" t="s">
        <v>260</v>
      </c>
      <c r="G103" s="34">
        <f t="shared" si="4"/>
        <v>660</v>
      </c>
      <c r="H103" s="34"/>
      <c r="I103" s="74">
        <v>660</v>
      </c>
      <c r="J103" s="54">
        <v>660</v>
      </c>
      <c r="K103" s="93">
        <f t="shared" si="3"/>
        <v>0</v>
      </c>
    </row>
    <row r="104" spans="1:11" s="94" customFormat="1" ht="38.25">
      <c r="A104" s="86">
        <f t="shared" si="5"/>
        <v>92</v>
      </c>
      <c r="B104" s="33" t="s">
        <v>312</v>
      </c>
      <c r="C104" s="31" t="s">
        <v>207</v>
      </c>
      <c r="D104" s="31" t="s">
        <v>371</v>
      </c>
      <c r="E104" s="31" t="s">
        <v>500</v>
      </c>
      <c r="F104" s="31" t="s">
        <v>488</v>
      </c>
      <c r="G104" s="34">
        <f t="shared" si="4"/>
        <v>120</v>
      </c>
      <c r="H104" s="34"/>
      <c r="I104" s="74">
        <v>120</v>
      </c>
      <c r="J104" s="54">
        <v>120</v>
      </c>
      <c r="K104" s="93">
        <f t="shared" si="3"/>
        <v>0</v>
      </c>
    </row>
    <row r="105" spans="1:11" ht="12.75">
      <c r="A105" s="86">
        <f t="shared" si="5"/>
        <v>93</v>
      </c>
      <c r="B105" s="33" t="s">
        <v>97</v>
      </c>
      <c r="C105" s="31" t="s">
        <v>207</v>
      </c>
      <c r="D105" s="31" t="s">
        <v>371</v>
      </c>
      <c r="E105" s="31" t="s">
        <v>500</v>
      </c>
      <c r="F105" s="31" t="s">
        <v>260</v>
      </c>
      <c r="G105" s="34">
        <f t="shared" si="4"/>
        <v>120</v>
      </c>
      <c r="H105" s="34"/>
      <c r="I105" s="74">
        <v>120</v>
      </c>
      <c r="J105" s="54">
        <v>120</v>
      </c>
      <c r="K105" s="93">
        <f t="shared" si="3"/>
        <v>0</v>
      </c>
    </row>
    <row r="106" spans="1:11" ht="12.75">
      <c r="A106" s="86">
        <f t="shared" si="5"/>
        <v>94</v>
      </c>
      <c r="B106" s="33" t="s">
        <v>226</v>
      </c>
      <c r="C106" s="31" t="s">
        <v>207</v>
      </c>
      <c r="D106" s="31" t="s">
        <v>121</v>
      </c>
      <c r="E106" s="31" t="s">
        <v>279</v>
      </c>
      <c r="F106" s="31" t="s">
        <v>488</v>
      </c>
      <c r="G106" s="34">
        <f t="shared" si="4"/>
        <v>12787.6</v>
      </c>
      <c r="H106" s="34">
        <f>SUM(H107+H115)</f>
        <v>0</v>
      </c>
      <c r="I106" s="74">
        <v>12787.6</v>
      </c>
      <c r="J106" s="54">
        <v>12787.6</v>
      </c>
      <c r="K106" s="93">
        <f t="shared" si="3"/>
        <v>0</v>
      </c>
    </row>
    <row r="107" spans="1:11" ht="12.75">
      <c r="A107" s="86">
        <f t="shared" si="5"/>
        <v>95</v>
      </c>
      <c r="B107" s="33" t="s">
        <v>227</v>
      </c>
      <c r="C107" s="31" t="s">
        <v>207</v>
      </c>
      <c r="D107" s="31" t="s">
        <v>131</v>
      </c>
      <c r="E107" s="31" t="s">
        <v>279</v>
      </c>
      <c r="F107" s="31" t="s">
        <v>488</v>
      </c>
      <c r="G107" s="34">
        <f t="shared" si="4"/>
        <v>10276.6</v>
      </c>
      <c r="H107" s="34">
        <f>SUM(H111+H114)</f>
        <v>0</v>
      </c>
      <c r="I107" s="74">
        <v>10276.6</v>
      </c>
      <c r="J107" s="54">
        <v>10276.6</v>
      </c>
      <c r="K107" s="93">
        <f t="shared" si="3"/>
        <v>0</v>
      </c>
    </row>
    <row r="108" spans="1:11" ht="12.75">
      <c r="A108" s="86">
        <f t="shared" si="5"/>
        <v>96</v>
      </c>
      <c r="B108" s="33" t="s">
        <v>554</v>
      </c>
      <c r="C108" s="31" t="s">
        <v>207</v>
      </c>
      <c r="D108" s="31" t="s">
        <v>131</v>
      </c>
      <c r="E108" s="31" t="s">
        <v>555</v>
      </c>
      <c r="F108" s="31" t="s">
        <v>488</v>
      </c>
      <c r="G108" s="34">
        <f t="shared" si="4"/>
        <v>10200</v>
      </c>
      <c r="H108" s="34"/>
      <c r="I108" s="74">
        <v>10200</v>
      </c>
      <c r="J108" s="54">
        <v>10200</v>
      </c>
      <c r="K108" s="93">
        <f t="shared" si="3"/>
        <v>0</v>
      </c>
    </row>
    <row r="109" spans="1:11" s="94" customFormat="1" ht="25.5">
      <c r="A109" s="86">
        <f t="shared" si="5"/>
        <v>97</v>
      </c>
      <c r="B109" s="33" t="s">
        <v>417</v>
      </c>
      <c r="C109" s="31" t="s">
        <v>207</v>
      </c>
      <c r="D109" s="31" t="s">
        <v>131</v>
      </c>
      <c r="E109" s="31" t="s">
        <v>359</v>
      </c>
      <c r="F109" s="31" t="s">
        <v>488</v>
      </c>
      <c r="G109" s="34">
        <f t="shared" si="4"/>
        <v>10200</v>
      </c>
      <c r="H109" s="34"/>
      <c r="I109" s="74">
        <v>10200</v>
      </c>
      <c r="J109" s="54">
        <v>10200</v>
      </c>
      <c r="K109" s="93">
        <f t="shared" si="3"/>
        <v>0</v>
      </c>
    </row>
    <row r="110" spans="1:11" ht="63.75">
      <c r="A110" s="86">
        <f t="shared" si="5"/>
        <v>98</v>
      </c>
      <c r="B110" s="33" t="s">
        <v>622</v>
      </c>
      <c r="C110" s="31" t="s">
        <v>207</v>
      </c>
      <c r="D110" s="31" t="s">
        <v>131</v>
      </c>
      <c r="E110" s="31" t="s">
        <v>313</v>
      </c>
      <c r="F110" s="31" t="s">
        <v>488</v>
      </c>
      <c r="G110" s="34">
        <f t="shared" si="4"/>
        <v>10200</v>
      </c>
      <c r="H110" s="34"/>
      <c r="I110" s="74">
        <v>10200</v>
      </c>
      <c r="J110" s="54">
        <v>10200</v>
      </c>
      <c r="K110" s="93">
        <f t="shared" si="3"/>
        <v>0</v>
      </c>
    </row>
    <row r="111" spans="1:11" ht="12.75">
      <c r="A111" s="86">
        <f t="shared" si="5"/>
        <v>99</v>
      </c>
      <c r="B111" s="33" t="s">
        <v>420</v>
      </c>
      <c r="C111" s="31" t="s">
        <v>207</v>
      </c>
      <c r="D111" s="31" t="s">
        <v>131</v>
      </c>
      <c r="E111" s="31" t="s">
        <v>313</v>
      </c>
      <c r="F111" s="31" t="s">
        <v>362</v>
      </c>
      <c r="G111" s="34">
        <f t="shared" si="4"/>
        <v>10200</v>
      </c>
      <c r="H111" s="34"/>
      <c r="I111" s="74">
        <v>10200</v>
      </c>
      <c r="J111" s="54">
        <v>10200</v>
      </c>
      <c r="K111" s="93">
        <f t="shared" si="3"/>
        <v>0</v>
      </c>
    </row>
    <row r="112" spans="1:11" ht="12.75">
      <c r="A112" s="86">
        <f t="shared" si="5"/>
        <v>100</v>
      </c>
      <c r="B112" s="33" t="s">
        <v>538</v>
      </c>
      <c r="C112" s="31" t="s">
        <v>207</v>
      </c>
      <c r="D112" s="31" t="s">
        <v>131</v>
      </c>
      <c r="E112" s="31" t="s">
        <v>484</v>
      </c>
      <c r="F112" s="31" t="s">
        <v>488</v>
      </c>
      <c r="G112" s="34">
        <f t="shared" si="4"/>
        <v>76.6</v>
      </c>
      <c r="H112" s="34">
        <f>SUM(H114)</f>
        <v>0</v>
      </c>
      <c r="I112" s="74">
        <v>76.6</v>
      </c>
      <c r="J112" s="54">
        <v>76.6</v>
      </c>
      <c r="K112" s="93">
        <f t="shared" si="3"/>
        <v>0</v>
      </c>
    </row>
    <row r="113" spans="1:11" ht="51">
      <c r="A113" s="86">
        <f t="shared" si="5"/>
        <v>101</v>
      </c>
      <c r="B113" s="33" t="s">
        <v>317</v>
      </c>
      <c r="C113" s="31" t="s">
        <v>207</v>
      </c>
      <c r="D113" s="31" t="s">
        <v>131</v>
      </c>
      <c r="E113" s="31" t="s">
        <v>65</v>
      </c>
      <c r="F113" s="31" t="s">
        <v>488</v>
      </c>
      <c r="G113" s="34">
        <f t="shared" si="4"/>
        <v>76.6</v>
      </c>
      <c r="H113" s="34">
        <f>SUM(H114)</f>
        <v>0</v>
      </c>
      <c r="I113" s="74">
        <v>76.6</v>
      </c>
      <c r="J113" s="54">
        <v>76.6</v>
      </c>
      <c r="K113" s="93">
        <f t="shared" si="3"/>
        <v>0</v>
      </c>
    </row>
    <row r="114" spans="1:11" ht="12.75">
      <c r="A114" s="86">
        <f t="shared" si="5"/>
        <v>102</v>
      </c>
      <c r="B114" s="33" t="s">
        <v>97</v>
      </c>
      <c r="C114" s="31" t="s">
        <v>207</v>
      </c>
      <c r="D114" s="31" t="s">
        <v>131</v>
      </c>
      <c r="E114" s="31" t="s">
        <v>65</v>
      </c>
      <c r="F114" s="31" t="s">
        <v>260</v>
      </c>
      <c r="G114" s="34">
        <f t="shared" si="4"/>
        <v>76.6</v>
      </c>
      <c r="H114" s="34"/>
      <c r="I114" s="74">
        <v>76.6</v>
      </c>
      <c r="J114" s="54">
        <v>76.6</v>
      </c>
      <c r="K114" s="93">
        <f t="shared" si="3"/>
        <v>0</v>
      </c>
    </row>
    <row r="115" spans="1:11" ht="12.75">
      <c r="A115" s="86">
        <f t="shared" si="5"/>
        <v>103</v>
      </c>
      <c r="B115" s="33" t="s">
        <v>228</v>
      </c>
      <c r="C115" s="31" t="s">
        <v>207</v>
      </c>
      <c r="D115" s="31" t="s">
        <v>133</v>
      </c>
      <c r="E115" s="31" t="s">
        <v>279</v>
      </c>
      <c r="F115" s="31" t="s">
        <v>488</v>
      </c>
      <c r="G115" s="34">
        <f t="shared" si="4"/>
        <v>2511</v>
      </c>
      <c r="H115" s="34"/>
      <c r="I115" s="74">
        <v>2511</v>
      </c>
      <c r="J115" s="54">
        <v>2511</v>
      </c>
      <c r="K115" s="93">
        <f t="shared" si="3"/>
        <v>0</v>
      </c>
    </row>
    <row r="116" spans="1:11" ht="12.75">
      <c r="A116" s="86">
        <f t="shared" si="5"/>
        <v>104</v>
      </c>
      <c r="B116" s="33" t="s">
        <v>538</v>
      </c>
      <c r="C116" s="31" t="s">
        <v>207</v>
      </c>
      <c r="D116" s="31" t="s">
        <v>133</v>
      </c>
      <c r="E116" s="31" t="s">
        <v>484</v>
      </c>
      <c r="F116" s="31" t="s">
        <v>488</v>
      </c>
      <c r="G116" s="34">
        <f t="shared" si="4"/>
        <v>2511</v>
      </c>
      <c r="H116" s="34"/>
      <c r="I116" s="74">
        <v>2511</v>
      </c>
      <c r="J116" s="54">
        <v>2511</v>
      </c>
      <c r="K116" s="93">
        <f t="shared" si="3"/>
        <v>0</v>
      </c>
    </row>
    <row r="117" spans="1:11" ht="25.5">
      <c r="A117" s="86">
        <f t="shared" si="5"/>
        <v>105</v>
      </c>
      <c r="B117" s="33" t="s">
        <v>318</v>
      </c>
      <c r="C117" s="31" t="s">
        <v>207</v>
      </c>
      <c r="D117" s="31" t="s">
        <v>133</v>
      </c>
      <c r="E117" s="31" t="s">
        <v>518</v>
      </c>
      <c r="F117" s="31" t="s">
        <v>488</v>
      </c>
      <c r="G117" s="34">
        <f t="shared" si="4"/>
        <v>500</v>
      </c>
      <c r="H117" s="34"/>
      <c r="I117" s="74">
        <v>500</v>
      </c>
      <c r="J117" s="54">
        <v>500</v>
      </c>
      <c r="K117" s="93">
        <f t="shared" si="3"/>
        <v>0</v>
      </c>
    </row>
    <row r="118" spans="1:11" s="94" customFormat="1" ht="12.75">
      <c r="A118" s="86">
        <f t="shared" si="5"/>
        <v>106</v>
      </c>
      <c r="B118" s="33" t="s">
        <v>97</v>
      </c>
      <c r="C118" s="31" t="s">
        <v>207</v>
      </c>
      <c r="D118" s="31" t="s">
        <v>133</v>
      </c>
      <c r="E118" s="31" t="s">
        <v>518</v>
      </c>
      <c r="F118" s="31" t="s">
        <v>260</v>
      </c>
      <c r="G118" s="34">
        <f t="shared" si="4"/>
        <v>500</v>
      </c>
      <c r="H118" s="34"/>
      <c r="I118" s="74">
        <v>500</v>
      </c>
      <c r="J118" s="54">
        <v>500</v>
      </c>
      <c r="K118" s="93">
        <f t="shared" si="3"/>
        <v>0</v>
      </c>
    </row>
    <row r="119" spans="1:11" ht="63.75">
      <c r="A119" s="86">
        <f t="shared" si="5"/>
        <v>107</v>
      </c>
      <c r="B119" s="33" t="s">
        <v>604</v>
      </c>
      <c r="C119" s="31" t="s">
        <v>207</v>
      </c>
      <c r="D119" s="31" t="s">
        <v>133</v>
      </c>
      <c r="E119" s="31" t="s">
        <v>520</v>
      </c>
      <c r="F119" s="31" t="s">
        <v>488</v>
      </c>
      <c r="G119" s="34">
        <f t="shared" si="4"/>
        <v>1101</v>
      </c>
      <c r="H119" s="34"/>
      <c r="I119" s="74">
        <v>1101</v>
      </c>
      <c r="J119" s="54">
        <v>1101</v>
      </c>
      <c r="K119" s="93">
        <f t="shared" si="3"/>
        <v>0</v>
      </c>
    </row>
    <row r="120" spans="1:11" ht="12.75">
      <c r="A120" s="86">
        <f t="shared" si="5"/>
        <v>108</v>
      </c>
      <c r="B120" s="33" t="s">
        <v>97</v>
      </c>
      <c r="C120" s="31" t="s">
        <v>207</v>
      </c>
      <c r="D120" s="31" t="s">
        <v>133</v>
      </c>
      <c r="E120" s="31" t="s">
        <v>520</v>
      </c>
      <c r="F120" s="31" t="s">
        <v>260</v>
      </c>
      <c r="G120" s="34">
        <f t="shared" si="4"/>
        <v>1101</v>
      </c>
      <c r="H120" s="34"/>
      <c r="I120" s="74">
        <v>1101</v>
      </c>
      <c r="J120" s="54">
        <v>1101</v>
      </c>
      <c r="K120" s="93">
        <f t="shared" si="3"/>
        <v>0</v>
      </c>
    </row>
    <row r="121" spans="1:11" ht="25.5">
      <c r="A121" s="86">
        <f t="shared" si="5"/>
        <v>109</v>
      </c>
      <c r="B121" s="33" t="s">
        <v>99</v>
      </c>
      <c r="C121" s="31" t="s">
        <v>207</v>
      </c>
      <c r="D121" s="31" t="s">
        <v>133</v>
      </c>
      <c r="E121" s="31" t="s">
        <v>67</v>
      </c>
      <c r="F121" s="31" t="s">
        <v>488</v>
      </c>
      <c r="G121" s="34">
        <f t="shared" si="4"/>
        <v>910</v>
      </c>
      <c r="H121" s="34"/>
      <c r="I121" s="74">
        <v>910</v>
      </c>
      <c r="J121" s="54">
        <v>910</v>
      </c>
      <c r="K121" s="93">
        <f t="shared" si="3"/>
        <v>0</v>
      </c>
    </row>
    <row r="122" spans="1:11" ht="12.75">
      <c r="A122" s="86">
        <f t="shared" si="5"/>
        <v>110</v>
      </c>
      <c r="B122" s="33" t="s">
        <v>97</v>
      </c>
      <c r="C122" s="31" t="s">
        <v>207</v>
      </c>
      <c r="D122" s="31" t="s">
        <v>133</v>
      </c>
      <c r="E122" s="31" t="s">
        <v>67</v>
      </c>
      <c r="F122" s="31" t="s">
        <v>260</v>
      </c>
      <c r="G122" s="34">
        <f t="shared" si="4"/>
        <v>910</v>
      </c>
      <c r="H122" s="34"/>
      <c r="I122" s="74">
        <v>910</v>
      </c>
      <c r="J122" s="54">
        <v>910</v>
      </c>
      <c r="K122" s="93">
        <f t="shared" si="3"/>
        <v>0</v>
      </c>
    </row>
    <row r="123" spans="1:11" ht="12.75">
      <c r="A123" s="86">
        <f t="shared" si="5"/>
        <v>111</v>
      </c>
      <c r="B123" s="33" t="s">
        <v>229</v>
      </c>
      <c r="C123" s="31" t="s">
        <v>207</v>
      </c>
      <c r="D123" s="31" t="s">
        <v>136</v>
      </c>
      <c r="E123" s="31" t="s">
        <v>279</v>
      </c>
      <c r="F123" s="31" t="s">
        <v>488</v>
      </c>
      <c r="G123" s="34">
        <f t="shared" si="4"/>
        <v>851</v>
      </c>
      <c r="H123" s="34">
        <f>H127</f>
        <v>0</v>
      </c>
      <c r="I123" s="74">
        <v>851</v>
      </c>
      <c r="J123" s="54">
        <v>851</v>
      </c>
      <c r="K123" s="93">
        <f t="shared" si="3"/>
        <v>0</v>
      </c>
    </row>
    <row r="124" spans="1:11" ht="12.75">
      <c r="A124" s="86">
        <f t="shared" si="5"/>
        <v>112</v>
      </c>
      <c r="B124" s="33" t="s">
        <v>0</v>
      </c>
      <c r="C124" s="31" t="s">
        <v>207</v>
      </c>
      <c r="D124" s="31" t="s">
        <v>137</v>
      </c>
      <c r="E124" s="31" t="s">
        <v>279</v>
      </c>
      <c r="F124" s="31" t="s">
        <v>488</v>
      </c>
      <c r="G124" s="34">
        <f t="shared" si="4"/>
        <v>851</v>
      </c>
      <c r="H124" s="34">
        <f>H127</f>
        <v>0</v>
      </c>
      <c r="I124" s="74">
        <v>851</v>
      </c>
      <c r="J124" s="54">
        <v>851</v>
      </c>
      <c r="K124" s="93">
        <f t="shared" si="3"/>
        <v>0</v>
      </c>
    </row>
    <row r="125" spans="1:11" ht="12.75">
      <c r="A125" s="86">
        <f t="shared" si="5"/>
        <v>113</v>
      </c>
      <c r="B125" s="33" t="s">
        <v>538</v>
      </c>
      <c r="C125" s="31" t="s">
        <v>207</v>
      </c>
      <c r="D125" s="31" t="s">
        <v>137</v>
      </c>
      <c r="E125" s="31" t="s">
        <v>484</v>
      </c>
      <c r="F125" s="31" t="s">
        <v>488</v>
      </c>
      <c r="G125" s="34">
        <f t="shared" si="4"/>
        <v>851</v>
      </c>
      <c r="H125" s="34">
        <f>H127</f>
        <v>0</v>
      </c>
      <c r="I125" s="74">
        <v>851</v>
      </c>
      <c r="J125" s="54">
        <v>851</v>
      </c>
      <c r="K125" s="93">
        <f t="shared" si="3"/>
        <v>0</v>
      </c>
    </row>
    <row r="126" spans="1:11" ht="38.25">
      <c r="A126" s="86">
        <f t="shared" si="5"/>
        <v>114</v>
      </c>
      <c r="B126" s="33" t="s">
        <v>100</v>
      </c>
      <c r="C126" s="31" t="s">
        <v>207</v>
      </c>
      <c r="D126" s="31" t="s">
        <v>137</v>
      </c>
      <c r="E126" s="31" t="s">
        <v>514</v>
      </c>
      <c r="F126" s="31" t="s">
        <v>488</v>
      </c>
      <c r="G126" s="34">
        <f t="shared" si="4"/>
        <v>851</v>
      </c>
      <c r="H126" s="34">
        <f>H127</f>
        <v>0</v>
      </c>
      <c r="I126" s="74">
        <v>851</v>
      </c>
      <c r="J126" s="54">
        <v>851</v>
      </c>
      <c r="K126" s="93">
        <f t="shared" si="3"/>
        <v>0</v>
      </c>
    </row>
    <row r="127" spans="1:11" ht="12.75">
      <c r="A127" s="86">
        <f t="shared" si="5"/>
        <v>115</v>
      </c>
      <c r="B127" s="33" t="s">
        <v>97</v>
      </c>
      <c r="C127" s="31" t="s">
        <v>207</v>
      </c>
      <c r="D127" s="31" t="s">
        <v>137</v>
      </c>
      <c r="E127" s="31" t="s">
        <v>514</v>
      </c>
      <c r="F127" s="31" t="s">
        <v>260</v>
      </c>
      <c r="G127" s="34">
        <f t="shared" si="4"/>
        <v>851</v>
      </c>
      <c r="H127" s="34"/>
      <c r="I127" s="74">
        <v>851</v>
      </c>
      <c r="J127" s="54">
        <v>851</v>
      </c>
      <c r="K127" s="93">
        <f t="shared" si="3"/>
        <v>0</v>
      </c>
    </row>
    <row r="128" spans="1:11" ht="12.75">
      <c r="A128" s="86">
        <f t="shared" si="5"/>
        <v>116</v>
      </c>
      <c r="B128" s="33" t="s">
        <v>3</v>
      </c>
      <c r="C128" s="31" t="s">
        <v>207</v>
      </c>
      <c r="D128" s="31" t="s">
        <v>163</v>
      </c>
      <c r="E128" s="31" t="s">
        <v>279</v>
      </c>
      <c r="F128" s="31" t="s">
        <v>488</v>
      </c>
      <c r="G128" s="34">
        <f t="shared" si="4"/>
        <v>58670.74</v>
      </c>
      <c r="H128" s="34">
        <f>SUM(H129+H133+H168)</f>
        <v>0</v>
      </c>
      <c r="I128" s="74">
        <v>58669.74</v>
      </c>
      <c r="J128" s="54">
        <v>58670.74</v>
      </c>
      <c r="K128" s="111">
        <f t="shared" si="3"/>
        <v>1</v>
      </c>
    </row>
    <row r="129" spans="1:11" ht="12.75">
      <c r="A129" s="86">
        <f t="shared" si="5"/>
        <v>117</v>
      </c>
      <c r="B129" s="33" t="s">
        <v>4</v>
      </c>
      <c r="C129" s="31" t="s">
        <v>207</v>
      </c>
      <c r="D129" s="31" t="s">
        <v>164</v>
      </c>
      <c r="E129" s="31" t="s">
        <v>279</v>
      </c>
      <c r="F129" s="31" t="s">
        <v>488</v>
      </c>
      <c r="G129" s="34">
        <f t="shared" si="4"/>
        <v>2349</v>
      </c>
      <c r="H129" s="34"/>
      <c r="I129" s="74">
        <v>2349</v>
      </c>
      <c r="J129" s="54">
        <v>2349</v>
      </c>
      <c r="K129" s="93">
        <f t="shared" si="3"/>
        <v>0</v>
      </c>
    </row>
    <row r="130" spans="1:11" ht="25.5">
      <c r="A130" s="86">
        <f t="shared" si="5"/>
        <v>118</v>
      </c>
      <c r="B130" s="33" t="s">
        <v>236</v>
      </c>
      <c r="C130" s="31" t="s">
        <v>207</v>
      </c>
      <c r="D130" s="31" t="s">
        <v>164</v>
      </c>
      <c r="E130" s="31" t="s">
        <v>232</v>
      </c>
      <c r="F130" s="31" t="s">
        <v>488</v>
      </c>
      <c r="G130" s="34">
        <f t="shared" si="4"/>
        <v>2349</v>
      </c>
      <c r="H130" s="34"/>
      <c r="I130" s="74">
        <v>2349</v>
      </c>
      <c r="J130" s="54">
        <v>2349</v>
      </c>
      <c r="K130" s="93">
        <f t="shared" si="3"/>
        <v>0</v>
      </c>
    </row>
    <row r="131" spans="1:11" ht="25.5">
      <c r="A131" s="86">
        <f t="shared" si="5"/>
        <v>119</v>
      </c>
      <c r="B131" s="33" t="s">
        <v>319</v>
      </c>
      <c r="C131" s="31" t="s">
        <v>207</v>
      </c>
      <c r="D131" s="31" t="s">
        <v>164</v>
      </c>
      <c r="E131" s="31" t="s">
        <v>165</v>
      </c>
      <c r="F131" s="31" t="s">
        <v>488</v>
      </c>
      <c r="G131" s="34">
        <f t="shared" si="4"/>
        <v>2349</v>
      </c>
      <c r="H131" s="34"/>
      <c r="I131" s="74">
        <v>2349</v>
      </c>
      <c r="J131" s="54">
        <v>2349</v>
      </c>
      <c r="K131" s="93">
        <f t="shared" si="3"/>
        <v>0</v>
      </c>
    </row>
    <row r="132" spans="1:11" ht="12.75">
      <c r="A132" s="86">
        <f t="shared" si="5"/>
        <v>120</v>
      </c>
      <c r="B132" s="33" t="s">
        <v>421</v>
      </c>
      <c r="C132" s="31" t="s">
        <v>207</v>
      </c>
      <c r="D132" s="31" t="s">
        <v>164</v>
      </c>
      <c r="E132" s="31" t="s">
        <v>165</v>
      </c>
      <c r="F132" s="31" t="s">
        <v>166</v>
      </c>
      <c r="G132" s="34">
        <f t="shared" si="4"/>
        <v>2349</v>
      </c>
      <c r="H132" s="34"/>
      <c r="I132" s="74">
        <v>2349</v>
      </c>
      <c r="J132" s="54">
        <v>2349</v>
      </c>
      <c r="K132" s="93">
        <f t="shared" si="3"/>
        <v>0</v>
      </c>
    </row>
    <row r="133" spans="1:11" ht="12.75">
      <c r="A133" s="86">
        <f t="shared" si="5"/>
        <v>121</v>
      </c>
      <c r="B133" s="33" t="s">
        <v>5</v>
      </c>
      <c r="C133" s="31" t="s">
        <v>207</v>
      </c>
      <c r="D133" s="31" t="s">
        <v>167</v>
      </c>
      <c r="E133" s="31" t="s">
        <v>279</v>
      </c>
      <c r="F133" s="31" t="s">
        <v>488</v>
      </c>
      <c r="G133" s="34">
        <f t="shared" si="4"/>
        <v>52257.74</v>
      </c>
      <c r="H133" s="34">
        <f>SUM(H139+H141+H144+H152+H155+H160+H163+H165+H167+H136+H146+H150+H156)</f>
        <v>0</v>
      </c>
      <c r="I133" s="74">
        <v>52256.74</v>
      </c>
      <c r="J133" s="54">
        <v>52257.74</v>
      </c>
      <c r="K133" s="111">
        <f t="shared" si="3"/>
        <v>1</v>
      </c>
    </row>
    <row r="134" spans="1:11" ht="12.75">
      <c r="A134" s="86">
        <f t="shared" si="5"/>
        <v>122</v>
      </c>
      <c r="B134" s="51" t="s">
        <v>531</v>
      </c>
      <c r="C134" s="52" t="s">
        <v>207</v>
      </c>
      <c r="D134" s="52" t="s">
        <v>167</v>
      </c>
      <c r="E134" s="52" t="s">
        <v>182</v>
      </c>
      <c r="F134" s="52" t="s">
        <v>488</v>
      </c>
      <c r="G134" s="34">
        <f t="shared" si="4"/>
        <v>9.64</v>
      </c>
      <c r="H134" s="34"/>
      <c r="I134" s="74">
        <v>8.64</v>
      </c>
      <c r="J134" s="54">
        <v>9.64</v>
      </c>
      <c r="K134" s="111">
        <f t="shared" si="3"/>
        <v>1</v>
      </c>
    </row>
    <row r="135" spans="1:11" ht="12.75">
      <c r="A135" s="86">
        <f t="shared" si="5"/>
        <v>123</v>
      </c>
      <c r="B135" s="51" t="s">
        <v>532</v>
      </c>
      <c r="C135" s="52" t="s">
        <v>207</v>
      </c>
      <c r="D135" s="52" t="s">
        <v>167</v>
      </c>
      <c r="E135" s="52" t="s">
        <v>364</v>
      </c>
      <c r="F135" s="52" t="s">
        <v>488</v>
      </c>
      <c r="G135" s="34">
        <f t="shared" si="4"/>
        <v>9.64</v>
      </c>
      <c r="H135" s="34"/>
      <c r="I135" s="74">
        <v>8.64</v>
      </c>
      <c r="J135" s="54">
        <v>9.64</v>
      </c>
      <c r="K135" s="111">
        <f t="shared" si="3"/>
        <v>1</v>
      </c>
    </row>
    <row r="136" spans="1:11" ht="12.75">
      <c r="A136" s="86">
        <f t="shared" si="5"/>
        <v>124</v>
      </c>
      <c r="B136" s="51" t="s">
        <v>320</v>
      </c>
      <c r="C136" s="52" t="s">
        <v>207</v>
      </c>
      <c r="D136" s="52" t="s">
        <v>167</v>
      </c>
      <c r="E136" s="52" t="s">
        <v>364</v>
      </c>
      <c r="F136" s="52" t="s">
        <v>166</v>
      </c>
      <c r="G136" s="34">
        <f t="shared" si="4"/>
        <v>9.64</v>
      </c>
      <c r="H136" s="34"/>
      <c r="I136" s="74">
        <v>8.64</v>
      </c>
      <c r="J136" s="54">
        <v>9.64</v>
      </c>
      <c r="K136" s="111">
        <f t="shared" si="3"/>
        <v>1</v>
      </c>
    </row>
    <row r="137" spans="1:11" ht="12.75">
      <c r="A137" s="86">
        <f t="shared" si="5"/>
        <v>125</v>
      </c>
      <c r="B137" s="51" t="s">
        <v>30</v>
      </c>
      <c r="C137" s="52" t="s">
        <v>207</v>
      </c>
      <c r="D137" s="52" t="s">
        <v>167</v>
      </c>
      <c r="E137" s="52" t="s">
        <v>31</v>
      </c>
      <c r="F137" s="52" t="s">
        <v>488</v>
      </c>
      <c r="G137" s="34">
        <f t="shared" si="4"/>
        <v>557.6</v>
      </c>
      <c r="H137" s="34">
        <f>SUM(H139+H141)</f>
        <v>0</v>
      </c>
      <c r="I137" s="74">
        <v>557.6</v>
      </c>
      <c r="J137" s="54">
        <v>557.6</v>
      </c>
      <c r="K137" s="93"/>
    </row>
    <row r="138" spans="1:11" ht="25.5">
      <c r="A138" s="86">
        <f t="shared" si="5"/>
        <v>126</v>
      </c>
      <c r="B138" s="51" t="s">
        <v>32</v>
      </c>
      <c r="C138" s="52" t="s">
        <v>207</v>
      </c>
      <c r="D138" s="52" t="s">
        <v>167</v>
      </c>
      <c r="E138" s="52" t="s">
        <v>33</v>
      </c>
      <c r="F138" s="52" t="s">
        <v>488</v>
      </c>
      <c r="G138" s="34">
        <f t="shared" si="4"/>
        <v>158.6</v>
      </c>
      <c r="H138" s="34">
        <f>SUM(H139)</f>
        <v>0</v>
      </c>
      <c r="I138" s="74">
        <v>158.6</v>
      </c>
      <c r="J138" s="54">
        <v>158.6</v>
      </c>
      <c r="K138" s="93"/>
    </row>
    <row r="139" spans="1:11" ht="12.75">
      <c r="A139" s="86">
        <f t="shared" si="5"/>
        <v>127</v>
      </c>
      <c r="B139" s="51" t="s">
        <v>421</v>
      </c>
      <c r="C139" s="52" t="s">
        <v>207</v>
      </c>
      <c r="D139" s="52" t="s">
        <v>167</v>
      </c>
      <c r="E139" s="52" t="s">
        <v>33</v>
      </c>
      <c r="F139" s="52" t="s">
        <v>166</v>
      </c>
      <c r="G139" s="34">
        <f t="shared" si="4"/>
        <v>158.6</v>
      </c>
      <c r="H139" s="34"/>
      <c r="I139" s="74">
        <v>158.6</v>
      </c>
      <c r="J139" s="54">
        <v>158.6</v>
      </c>
      <c r="K139" s="93"/>
    </row>
    <row r="140" spans="1:11" ht="25.5">
      <c r="A140" s="86">
        <f t="shared" si="5"/>
        <v>128</v>
      </c>
      <c r="B140" s="51" t="s">
        <v>34</v>
      </c>
      <c r="C140" s="52" t="s">
        <v>207</v>
      </c>
      <c r="D140" s="52" t="s">
        <v>167</v>
      </c>
      <c r="E140" s="52" t="s">
        <v>35</v>
      </c>
      <c r="F140" s="52" t="s">
        <v>488</v>
      </c>
      <c r="G140" s="34">
        <f t="shared" si="4"/>
        <v>399</v>
      </c>
      <c r="H140" s="34">
        <f>SUM(H141)</f>
        <v>0</v>
      </c>
      <c r="I140" s="74">
        <v>399</v>
      </c>
      <c r="J140" s="54">
        <v>399</v>
      </c>
      <c r="K140" s="93"/>
    </row>
    <row r="141" spans="1:11" ht="12.75">
      <c r="A141" s="86">
        <f t="shared" si="5"/>
        <v>129</v>
      </c>
      <c r="B141" s="51" t="s">
        <v>421</v>
      </c>
      <c r="C141" s="52" t="s">
        <v>207</v>
      </c>
      <c r="D141" s="52" t="s">
        <v>167</v>
      </c>
      <c r="E141" s="52" t="s">
        <v>35</v>
      </c>
      <c r="F141" s="52" t="s">
        <v>166</v>
      </c>
      <c r="G141" s="34">
        <f t="shared" si="4"/>
        <v>399</v>
      </c>
      <c r="H141" s="34"/>
      <c r="I141" s="74">
        <v>399</v>
      </c>
      <c r="J141" s="54">
        <v>399</v>
      </c>
      <c r="K141" s="93"/>
    </row>
    <row r="142" spans="1:11" ht="12.75">
      <c r="A142" s="86">
        <f t="shared" si="5"/>
        <v>130</v>
      </c>
      <c r="B142" s="33" t="s">
        <v>321</v>
      </c>
      <c r="C142" s="31" t="s">
        <v>207</v>
      </c>
      <c r="D142" s="31" t="s">
        <v>167</v>
      </c>
      <c r="E142" s="31" t="s">
        <v>193</v>
      </c>
      <c r="F142" s="31" t="s">
        <v>488</v>
      </c>
      <c r="G142" s="34">
        <f t="shared" si="4"/>
        <v>16024</v>
      </c>
      <c r="H142" s="34">
        <f>SUM(H144+H146)</f>
        <v>0</v>
      </c>
      <c r="I142" s="74">
        <v>16024</v>
      </c>
      <c r="J142" s="54">
        <v>16024</v>
      </c>
      <c r="K142" s="93">
        <f t="shared" si="3"/>
        <v>0</v>
      </c>
    </row>
    <row r="143" spans="1:11" ht="25.5">
      <c r="A143" s="86">
        <f t="shared" si="5"/>
        <v>131</v>
      </c>
      <c r="B143" s="33" t="s">
        <v>322</v>
      </c>
      <c r="C143" s="31" t="s">
        <v>207</v>
      </c>
      <c r="D143" s="31" t="s">
        <v>167</v>
      </c>
      <c r="E143" s="31" t="s">
        <v>15</v>
      </c>
      <c r="F143" s="31" t="s">
        <v>488</v>
      </c>
      <c r="G143" s="34">
        <f t="shared" si="4"/>
        <v>7023</v>
      </c>
      <c r="H143" s="34"/>
      <c r="I143" s="74">
        <v>7023</v>
      </c>
      <c r="J143" s="54">
        <v>7023</v>
      </c>
      <c r="K143" s="93">
        <f t="shared" si="3"/>
        <v>0</v>
      </c>
    </row>
    <row r="144" spans="1:11" ht="12.75">
      <c r="A144" s="86">
        <f t="shared" si="5"/>
        <v>132</v>
      </c>
      <c r="B144" s="33" t="s">
        <v>421</v>
      </c>
      <c r="C144" s="31" t="s">
        <v>207</v>
      </c>
      <c r="D144" s="31" t="s">
        <v>167</v>
      </c>
      <c r="E144" s="31" t="s">
        <v>15</v>
      </c>
      <c r="F144" s="31" t="s">
        <v>166</v>
      </c>
      <c r="G144" s="34">
        <f t="shared" si="4"/>
        <v>7023</v>
      </c>
      <c r="H144" s="34"/>
      <c r="I144" s="74">
        <v>7023</v>
      </c>
      <c r="J144" s="54">
        <v>7023</v>
      </c>
      <c r="K144" s="93">
        <f t="shared" si="3"/>
        <v>0</v>
      </c>
    </row>
    <row r="145" spans="1:11" ht="24" customHeight="1">
      <c r="A145" s="86">
        <f t="shared" si="5"/>
        <v>133</v>
      </c>
      <c r="B145" s="33" t="s">
        <v>323</v>
      </c>
      <c r="C145" s="31" t="s">
        <v>207</v>
      </c>
      <c r="D145" s="31" t="s">
        <v>167</v>
      </c>
      <c r="E145" s="31" t="s">
        <v>135</v>
      </c>
      <c r="F145" s="31" t="s">
        <v>488</v>
      </c>
      <c r="G145" s="34">
        <f t="shared" si="4"/>
        <v>9001</v>
      </c>
      <c r="H145" s="34">
        <f>SUM(H14+H146)</f>
        <v>0</v>
      </c>
      <c r="I145" s="74">
        <v>9001</v>
      </c>
      <c r="J145" s="54">
        <v>9001</v>
      </c>
      <c r="K145" s="93">
        <f t="shared" si="3"/>
        <v>0</v>
      </c>
    </row>
    <row r="146" spans="1:11" ht="12.75">
      <c r="A146" s="86">
        <f t="shared" si="5"/>
        <v>134</v>
      </c>
      <c r="B146" s="33" t="s">
        <v>421</v>
      </c>
      <c r="C146" s="31" t="s">
        <v>207</v>
      </c>
      <c r="D146" s="31" t="s">
        <v>167</v>
      </c>
      <c r="E146" s="31" t="s">
        <v>135</v>
      </c>
      <c r="F146" s="31" t="s">
        <v>166</v>
      </c>
      <c r="G146" s="34">
        <f t="shared" si="4"/>
        <v>9001</v>
      </c>
      <c r="H146" s="34"/>
      <c r="I146" s="74">
        <v>9001</v>
      </c>
      <c r="J146" s="54">
        <v>9001</v>
      </c>
      <c r="K146" s="93"/>
    </row>
    <row r="147" spans="1:11" ht="12.75">
      <c r="A147" s="86">
        <f t="shared" si="5"/>
        <v>135</v>
      </c>
      <c r="B147" s="33" t="s">
        <v>527</v>
      </c>
      <c r="C147" s="31" t="s">
        <v>207</v>
      </c>
      <c r="D147" s="31" t="s">
        <v>167</v>
      </c>
      <c r="E147" s="31" t="s">
        <v>189</v>
      </c>
      <c r="F147" s="31" t="s">
        <v>488</v>
      </c>
      <c r="G147" s="34">
        <f t="shared" si="4"/>
        <v>33660.7</v>
      </c>
      <c r="H147" s="34">
        <f>H148+H153</f>
        <v>0</v>
      </c>
      <c r="I147" s="74">
        <v>33660.7</v>
      </c>
      <c r="J147" s="54">
        <v>33660.7</v>
      </c>
      <c r="K147" s="93">
        <f t="shared" si="3"/>
        <v>0</v>
      </c>
    </row>
    <row r="148" spans="1:11" ht="12.75">
      <c r="A148" s="86">
        <f t="shared" si="5"/>
        <v>136</v>
      </c>
      <c r="B148" s="33" t="s">
        <v>404</v>
      </c>
      <c r="C148" s="31" t="s">
        <v>207</v>
      </c>
      <c r="D148" s="31" t="s">
        <v>167</v>
      </c>
      <c r="E148" s="31" t="s">
        <v>405</v>
      </c>
      <c r="F148" s="31" t="s">
        <v>488</v>
      </c>
      <c r="G148" s="34">
        <f t="shared" si="4"/>
        <v>1084.7</v>
      </c>
      <c r="H148" s="34">
        <f>SUM(H150+H152)</f>
        <v>0</v>
      </c>
      <c r="I148" s="74">
        <v>1084.7</v>
      </c>
      <c r="J148" s="54">
        <v>1084.7</v>
      </c>
      <c r="K148" s="93">
        <f t="shared" si="3"/>
        <v>0</v>
      </c>
    </row>
    <row r="149" spans="1:11" ht="38.25">
      <c r="A149" s="86">
        <f t="shared" si="5"/>
        <v>137</v>
      </c>
      <c r="B149" s="51" t="s">
        <v>419</v>
      </c>
      <c r="C149" s="52" t="s">
        <v>207</v>
      </c>
      <c r="D149" s="52" t="s">
        <v>167</v>
      </c>
      <c r="E149" s="52" t="s">
        <v>348</v>
      </c>
      <c r="F149" s="52" t="s">
        <v>488</v>
      </c>
      <c r="G149" s="34">
        <f t="shared" si="4"/>
        <v>486</v>
      </c>
      <c r="H149" s="34">
        <f>SUM(H150)</f>
        <v>0</v>
      </c>
      <c r="I149" s="74">
        <v>486</v>
      </c>
      <c r="J149" s="54">
        <v>486</v>
      </c>
      <c r="K149" s="93"/>
    </row>
    <row r="150" spans="1:11" ht="12.75">
      <c r="A150" s="86">
        <f t="shared" si="5"/>
        <v>138</v>
      </c>
      <c r="B150" s="51" t="s">
        <v>421</v>
      </c>
      <c r="C150" s="52" t="s">
        <v>207</v>
      </c>
      <c r="D150" s="52" t="s">
        <v>167</v>
      </c>
      <c r="E150" s="52" t="s">
        <v>348</v>
      </c>
      <c r="F150" s="52" t="s">
        <v>166</v>
      </c>
      <c r="G150" s="34">
        <f t="shared" si="4"/>
        <v>486</v>
      </c>
      <c r="H150" s="34"/>
      <c r="I150" s="74">
        <v>486</v>
      </c>
      <c r="J150" s="54">
        <v>486</v>
      </c>
      <c r="K150" s="93"/>
    </row>
    <row r="151" spans="1:11" ht="25.5">
      <c r="A151" s="86">
        <f t="shared" si="5"/>
        <v>139</v>
      </c>
      <c r="B151" s="33" t="s">
        <v>422</v>
      </c>
      <c r="C151" s="31" t="s">
        <v>207</v>
      </c>
      <c r="D151" s="31" t="s">
        <v>167</v>
      </c>
      <c r="E151" s="31" t="s">
        <v>132</v>
      </c>
      <c r="F151" s="31" t="s">
        <v>488</v>
      </c>
      <c r="G151" s="34">
        <f t="shared" si="4"/>
        <v>598.7</v>
      </c>
      <c r="H151" s="34"/>
      <c r="I151" s="74">
        <v>598.7</v>
      </c>
      <c r="J151" s="54">
        <v>598.7</v>
      </c>
      <c r="K151" s="93">
        <f t="shared" si="3"/>
        <v>0</v>
      </c>
    </row>
    <row r="152" spans="1:11" ht="12.75">
      <c r="A152" s="86">
        <f aca="true" t="shared" si="6" ref="A152:A215">SUM(A151+1)</f>
        <v>140</v>
      </c>
      <c r="B152" s="33" t="s">
        <v>421</v>
      </c>
      <c r="C152" s="31" t="s">
        <v>207</v>
      </c>
      <c r="D152" s="31" t="s">
        <v>167</v>
      </c>
      <c r="E152" s="31" t="s">
        <v>132</v>
      </c>
      <c r="F152" s="31" t="s">
        <v>166</v>
      </c>
      <c r="G152" s="34">
        <f t="shared" si="4"/>
        <v>598.7</v>
      </c>
      <c r="H152" s="34"/>
      <c r="I152" s="74">
        <v>598.7</v>
      </c>
      <c r="J152" s="54">
        <v>598.7</v>
      </c>
      <c r="K152" s="93">
        <f t="shared" si="3"/>
        <v>0</v>
      </c>
    </row>
    <row r="153" spans="1:11" ht="63.75">
      <c r="A153" s="86">
        <f t="shared" si="6"/>
        <v>141</v>
      </c>
      <c r="B153" s="33" t="s">
        <v>621</v>
      </c>
      <c r="C153" s="31" t="s">
        <v>207</v>
      </c>
      <c r="D153" s="31" t="s">
        <v>167</v>
      </c>
      <c r="E153" s="31" t="s">
        <v>408</v>
      </c>
      <c r="F153" s="31" t="s">
        <v>488</v>
      </c>
      <c r="G153" s="34">
        <f t="shared" si="4"/>
        <v>32576</v>
      </c>
      <c r="H153" s="34">
        <f>SUM(H156)</f>
        <v>0</v>
      </c>
      <c r="I153" s="74">
        <v>32576</v>
      </c>
      <c r="J153" s="54">
        <v>32576</v>
      </c>
      <c r="K153" s="93">
        <f t="shared" si="3"/>
        <v>0</v>
      </c>
    </row>
    <row r="154" spans="1:11" ht="51">
      <c r="A154" s="86">
        <f t="shared" si="6"/>
        <v>142</v>
      </c>
      <c r="B154" s="33" t="s">
        <v>424</v>
      </c>
      <c r="C154" s="31" t="s">
        <v>207</v>
      </c>
      <c r="D154" s="31" t="s">
        <v>167</v>
      </c>
      <c r="E154" s="31" t="s">
        <v>358</v>
      </c>
      <c r="F154" s="31" t="s">
        <v>488</v>
      </c>
      <c r="G154" s="34">
        <f t="shared" si="4"/>
        <v>32576</v>
      </c>
      <c r="H154" s="34">
        <f>SUM(H156)</f>
        <v>0</v>
      </c>
      <c r="I154" s="74">
        <v>32576</v>
      </c>
      <c r="J154" s="54">
        <v>32576</v>
      </c>
      <c r="K154" s="93">
        <f aca="true" t="shared" si="7" ref="K154:K233">SUM(J154-I154)</f>
        <v>0</v>
      </c>
    </row>
    <row r="155" spans="1:11" ht="12.75">
      <c r="A155" s="86">
        <f t="shared" si="6"/>
        <v>143</v>
      </c>
      <c r="B155" s="33" t="s">
        <v>425</v>
      </c>
      <c r="C155" s="31" t="s">
        <v>207</v>
      </c>
      <c r="D155" s="31" t="s">
        <v>167</v>
      </c>
      <c r="E155" s="31" t="s">
        <v>358</v>
      </c>
      <c r="F155" s="31" t="s">
        <v>433</v>
      </c>
      <c r="G155" s="34">
        <f aca="true" t="shared" si="8" ref="G155:G234">SUM(J155+H155)</f>
        <v>32576</v>
      </c>
      <c r="H155" s="34"/>
      <c r="I155" s="74">
        <v>32576</v>
      </c>
      <c r="J155" s="54">
        <v>32576</v>
      </c>
      <c r="K155" s="93">
        <f t="shared" si="7"/>
        <v>0</v>
      </c>
    </row>
    <row r="156" spans="1:11" ht="25.5">
      <c r="A156" s="86">
        <f t="shared" si="6"/>
        <v>144</v>
      </c>
      <c r="B156" s="33" t="s">
        <v>403</v>
      </c>
      <c r="C156" s="31" t="s">
        <v>207</v>
      </c>
      <c r="D156" s="31" t="s">
        <v>167</v>
      </c>
      <c r="E156" s="31" t="s">
        <v>358</v>
      </c>
      <c r="F156" s="31" t="s">
        <v>437</v>
      </c>
      <c r="G156" s="34">
        <f t="shared" si="8"/>
        <v>0</v>
      </c>
      <c r="H156" s="34"/>
      <c r="I156" s="74">
        <v>3505</v>
      </c>
      <c r="K156" s="95">
        <f t="shared" si="7"/>
        <v>-3505</v>
      </c>
    </row>
    <row r="157" spans="1:11" ht="12.75">
      <c r="A157" s="86">
        <f t="shared" si="6"/>
        <v>145</v>
      </c>
      <c r="B157" s="33" t="s">
        <v>554</v>
      </c>
      <c r="C157" s="31" t="s">
        <v>207</v>
      </c>
      <c r="D157" s="31" t="s">
        <v>167</v>
      </c>
      <c r="E157" s="31" t="s">
        <v>555</v>
      </c>
      <c r="F157" s="31" t="s">
        <v>488</v>
      </c>
      <c r="G157" s="34">
        <f t="shared" si="8"/>
        <v>239.4</v>
      </c>
      <c r="H157" s="34"/>
      <c r="I157" s="74">
        <v>239.4</v>
      </c>
      <c r="J157" s="54">
        <v>239.4</v>
      </c>
      <c r="K157" s="93">
        <f t="shared" si="7"/>
        <v>0</v>
      </c>
    </row>
    <row r="158" spans="1:11" ht="25.5">
      <c r="A158" s="86">
        <f t="shared" si="6"/>
        <v>146</v>
      </c>
      <c r="B158" s="33" t="s">
        <v>417</v>
      </c>
      <c r="C158" s="31" t="s">
        <v>207</v>
      </c>
      <c r="D158" s="31" t="s">
        <v>167</v>
      </c>
      <c r="E158" s="31" t="s">
        <v>359</v>
      </c>
      <c r="F158" s="31" t="s">
        <v>488</v>
      </c>
      <c r="G158" s="34">
        <f t="shared" si="8"/>
        <v>239.4</v>
      </c>
      <c r="H158" s="34"/>
      <c r="I158" s="74">
        <v>239.4</v>
      </c>
      <c r="J158" s="54">
        <v>239.4</v>
      </c>
      <c r="K158" s="93">
        <f t="shared" si="7"/>
        <v>0</v>
      </c>
    </row>
    <row r="159" spans="1:11" ht="38.25">
      <c r="A159" s="86">
        <f t="shared" si="6"/>
        <v>147</v>
      </c>
      <c r="B159" s="33" t="s">
        <v>426</v>
      </c>
      <c r="C159" s="31" t="s">
        <v>207</v>
      </c>
      <c r="D159" s="31" t="s">
        <v>167</v>
      </c>
      <c r="E159" s="31" t="s">
        <v>22</v>
      </c>
      <c r="F159" s="31" t="s">
        <v>488</v>
      </c>
      <c r="G159" s="34">
        <f t="shared" si="8"/>
        <v>239.4</v>
      </c>
      <c r="H159" s="34"/>
      <c r="I159" s="74">
        <v>239.4</v>
      </c>
      <c r="J159" s="54">
        <v>239.4</v>
      </c>
      <c r="K159" s="93">
        <f t="shared" si="7"/>
        <v>0</v>
      </c>
    </row>
    <row r="160" spans="1:11" ht="12.75">
      <c r="A160" s="86">
        <f t="shared" si="6"/>
        <v>148</v>
      </c>
      <c r="B160" s="33" t="s">
        <v>421</v>
      </c>
      <c r="C160" s="31" t="s">
        <v>207</v>
      </c>
      <c r="D160" s="31" t="s">
        <v>167</v>
      </c>
      <c r="E160" s="31" t="s">
        <v>22</v>
      </c>
      <c r="F160" s="31" t="s">
        <v>166</v>
      </c>
      <c r="G160" s="34">
        <f t="shared" si="8"/>
        <v>239.4</v>
      </c>
      <c r="H160" s="34"/>
      <c r="I160" s="74">
        <v>239.4</v>
      </c>
      <c r="J160" s="54">
        <v>239.4</v>
      </c>
      <c r="K160" s="93">
        <f t="shared" si="7"/>
        <v>0</v>
      </c>
    </row>
    <row r="161" spans="1:11" ht="12.75">
      <c r="A161" s="86">
        <f t="shared" si="6"/>
        <v>149</v>
      </c>
      <c r="B161" s="33" t="s">
        <v>538</v>
      </c>
      <c r="C161" s="31" t="s">
        <v>207</v>
      </c>
      <c r="D161" s="31" t="s">
        <v>167</v>
      </c>
      <c r="E161" s="31" t="s">
        <v>484</v>
      </c>
      <c r="F161" s="31" t="s">
        <v>488</v>
      </c>
      <c r="G161" s="34">
        <f t="shared" si="8"/>
        <v>1766.4</v>
      </c>
      <c r="H161" s="34">
        <f>SUM(H163+H165+H167)</f>
        <v>0</v>
      </c>
      <c r="I161" s="74">
        <v>1766.4</v>
      </c>
      <c r="J161" s="54">
        <v>1766.4</v>
      </c>
      <c r="K161" s="93">
        <f t="shared" si="7"/>
        <v>0</v>
      </c>
    </row>
    <row r="162" spans="1:11" ht="25.5">
      <c r="A162" s="86">
        <f t="shared" si="6"/>
        <v>150</v>
      </c>
      <c r="B162" s="33" t="s">
        <v>101</v>
      </c>
      <c r="C162" s="31" t="s">
        <v>207</v>
      </c>
      <c r="D162" s="31" t="s">
        <v>167</v>
      </c>
      <c r="E162" s="31" t="s">
        <v>506</v>
      </c>
      <c r="F162" s="31" t="s">
        <v>488</v>
      </c>
      <c r="G162" s="34">
        <f t="shared" si="8"/>
        <v>900</v>
      </c>
      <c r="H162" s="34"/>
      <c r="I162" s="74">
        <v>900</v>
      </c>
      <c r="J162" s="54">
        <v>900</v>
      </c>
      <c r="K162" s="93">
        <f t="shared" si="7"/>
        <v>0</v>
      </c>
    </row>
    <row r="163" spans="1:11" ht="12.75">
      <c r="A163" s="86">
        <f t="shared" si="6"/>
        <v>151</v>
      </c>
      <c r="B163" s="33" t="s">
        <v>97</v>
      </c>
      <c r="C163" s="31" t="s">
        <v>207</v>
      </c>
      <c r="D163" s="31" t="s">
        <v>167</v>
      </c>
      <c r="E163" s="31" t="s">
        <v>506</v>
      </c>
      <c r="F163" s="31" t="s">
        <v>260</v>
      </c>
      <c r="G163" s="34">
        <f t="shared" si="8"/>
        <v>900</v>
      </c>
      <c r="H163" s="34"/>
      <c r="I163" s="74">
        <v>900</v>
      </c>
      <c r="J163" s="54">
        <v>900</v>
      </c>
      <c r="K163" s="93">
        <f t="shared" si="7"/>
        <v>0</v>
      </c>
    </row>
    <row r="164" spans="1:11" ht="38.25">
      <c r="A164" s="86">
        <f t="shared" si="6"/>
        <v>152</v>
      </c>
      <c r="B164" s="33" t="s">
        <v>326</v>
      </c>
      <c r="C164" s="31" t="s">
        <v>207</v>
      </c>
      <c r="D164" s="31" t="s">
        <v>167</v>
      </c>
      <c r="E164" s="31" t="s">
        <v>516</v>
      </c>
      <c r="F164" s="31" t="s">
        <v>488</v>
      </c>
      <c r="G164" s="34">
        <f t="shared" si="8"/>
        <v>493</v>
      </c>
      <c r="H164" s="34"/>
      <c r="I164" s="74">
        <v>493</v>
      </c>
      <c r="J164" s="54">
        <v>493</v>
      </c>
      <c r="K164" s="93">
        <f t="shared" si="7"/>
        <v>0</v>
      </c>
    </row>
    <row r="165" spans="1:11" ht="12.75">
      <c r="A165" s="86">
        <f t="shared" si="6"/>
        <v>153</v>
      </c>
      <c r="B165" s="33" t="s">
        <v>97</v>
      </c>
      <c r="C165" s="31" t="s">
        <v>207</v>
      </c>
      <c r="D165" s="31" t="s">
        <v>167</v>
      </c>
      <c r="E165" s="31" t="s">
        <v>516</v>
      </c>
      <c r="F165" s="31" t="s">
        <v>260</v>
      </c>
      <c r="G165" s="34">
        <f t="shared" si="8"/>
        <v>493</v>
      </c>
      <c r="H165" s="34"/>
      <c r="I165" s="74">
        <v>493</v>
      </c>
      <c r="J165" s="54">
        <v>493</v>
      </c>
      <c r="K165" s="93">
        <f t="shared" si="7"/>
        <v>0</v>
      </c>
    </row>
    <row r="166" spans="1:11" ht="51">
      <c r="A166" s="86">
        <f t="shared" si="6"/>
        <v>154</v>
      </c>
      <c r="B166" s="33" t="s">
        <v>317</v>
      </c>
      <c r="C166" s="31" t="s">
        <v>207</v>
      </c>
      <c r="D166" s="31" t="s">
        <v>167</v>
      </c>
      <c r="E166" s="31" t="s">
        <v>65</v>
      </c>
      <c r="F166" s="31" t="s">
        <v>488</v>
      </c>
      <c r="G166" s="34">
        <f t="shared" si="8"/>
        <v>373.4</v>
      </c>
      <c r="H166" s="34">
        <f>SUM(H167)</f>
        <v>0</v>
      </c>
      <c r="I166" s="74">
        <v>373.4</v>
      </c>
      <c r="J166" s="54">
        <v>373.4</v>
      </c>
      <c r="K166" s="93">
        <f t="shared" si="7"/>
        <v>0</v>
      </c>
    </row>
    <row r="167" spans="1:11" ht="12.75">
      <c r="A167" s="86">
        <f t="shared" si="6"/>
        <v>155</v>
      </c>
      <c r="B167" s="33" t="s">
        <v>97</v>
      </c>
      <c r="C167" s="31" t="s">
        <v>207</v>
      </c>
      <c r="D167" s="31" t="s">
        <v>167</v>
      </c>
      <c r="E167" s="31" t="s">
        <v>65</v>
      </c>
      <c r="F167" s="31" t="s">
        <v>260</v>
      </c>
      <c r="G167" s="34">
        <f t="shared" si="8"/>
        <v>373.4</v>
      </c>
      <c r="H167" s="34"/>
      <c r="I167" s="74">
        <v>373.4</v>
      </c>
      <c r="J167" s="54">
        <v>373.4</v>
      </c>
      <c r="K167" s="93">
        <f t="shared" si="7"/>
        <v>0</v>
      </c>
    </row>
    <row r="168" spans="1:11" ht="12.75">
      <c r="A168" s="86">
        <f t="shared" si="6"/>
        <v>156</v>
      </c>
      <c r="B168" s="33" t="s">
        <v>125</v>
      </c>
      <c r="C168" s="31" t="s">
        <v>207</v>
      </c>
      <c r="D168" s="31" t="s">
        <v>36</v>
      </c>
      <c r="E168" s="31" t="s">
        <v>279</v>
      </c>
      <c r="F168" s="31" t="s">
        <v>488</v>
      </c>
      <c r="G168" s="34">
        <f t="shared" si="8"/>
        <v>4064</v>
      </c>
      <c r="H168" s="34">
        <f>SUM(H175+H171)</f>
        <v>0</v>
      </c>
      <c r="I168" s="74">
        <v>4064</v>
      </c>
      <c r="J168" s="54">
        <v>4064</v>
      </c>
      <c r="K168" s="93">
        <f t="shared" si="7"/>
        <v>0</v>
      </c>
    </row>
    <row r="169" spans="1:11" ht="12.75">
      <c r="A169" s="86">
        <f t="shared" si="6"/>
        <v>157</v>
      </c>
      <c r="B169" s="33" t="s">
        <v>321</v>
      </c>
      <c r="C169" s="31" t="s">
        <v>207</v>
      </c>
      <c r="D169" s="31" t="s">
        <v>36</v>
      </c>
      <c r="E169" s="31" t="s">
        <v>193</v>
      </c>
      <c r="F169" s="31" t="s">
        <v>488</v>
      </c>
      <c r="G169" s="34">
        <f t="shared" si="8"/>
        <v>559</v>
      </c>
      <c r="H169" s="34">
        <f>SUM(H171)</f>
        <v>0</v>
      </c>
      <c r="I169" s="74">
        <v>559</v>
      </c>
      <c r="J169" s="54">
        <v>559</v>
      </c>
      <c r="K169" s="93">
        <f t="shared" si="7"/>
        <v>0</v>
      </c>
    </row>
    <row r="170" spans="1:11" ht="25.5">
      <c r="A170" s="86">
        <f t="shared" si="6"/>
        <v>158</v>
      </c>
      <c r="B170" s="33" t="s">
        <v>323</v>
      </c>
      <c r="C170" s="31" t="s">
        <v>207</v>
      </c>
      <c r="D170" s="31" t="s">
        <v>36</v>
      </c>
      <c r="E170" s="31" t="s">
        <v>135</v>
      </c>
      <c r="F170" s="31" t="s">
        <v>488</v>
      </c>
      <c r="G170" s="34">
        <f t="shared" si="8"/>
        <v>559</v>
      </c>
      <c r="H170" s="34">
        <f>SUM(H171)</f>
        <v>0</v>
      </c>
      <c r="I170" s="74">
        <v>559</v>
      </c>
      <c r="J170" s="54">
        <v>559</v>
      </c>
      <c r="K170" s="93">
        <f t="shared" si="7"/>
        <v>0</v>
      </c>
    </row>
    <row r="171" spans="1:11" ht="12.75">
      <c r="A171" s="86">
        <f t="shared" si="6"/>
        <v>159</v>
      </c>
      <c r="B171" s="51" t="s">
        <v>446</v>
      </c>
      <c r="C171" s="31" t="s">
        <v>207</v>
      </c>
      <c r="D171" s="31" t="s">
        <v>36</v>
      </c>
      <c r="E171" s="31" t="s">
        <v>135</v>
      </c>
      <c r="F171" s="31" t="s">
        <v>437</v>
      </c>
      <c r="G171" s="34">
        <f t="shared" si="8"/>
        <v>559</v>
      </c>
      <c r="H171" s="34"/>
      <c r="I171" s="74">
        <v>559</v>
      </c>
      <c r="J171" s="54">
        <v>559</v>
      </c>
      <c r="K171" s="93">
        <f t="shared" si="7"/>
        <v>0</v>
      </c>
    </row>
    <row r="172" spans="1:11" ht="12.75">
      <c r="A172" s="86">
        <f t="shared" si="6"/>
        <v>160</v>
      </c>
      <c r="B172" s="33" t="s">
        <v>458</v>
      </c>
      <c r="C172" s="31" t="s">
        <v>207</v>
      </c>
      <c r="D172" s="31" t="s">
        <v>36</v>
      </c>
      <c r="E172" s="31" t="s">
        <v>189</v>
      </c>
      <c r="F172" s="31" t="s">
        <v>488</v>
      </c>
      <c r="G172" s="34">
        <f t="shared" si="8"/>
        <v>3505</v>
      </c>
      <c r="H172" s="34">
        <f>SUM(H175)</f>
        <v>0</v>
      </c>
      <c r="I172" s="74">
        <v>3505</v>
      </c>
      <c r="J172" s="54">
        <v>3505</v>
      </c>
      <c r="K172" s="93">
        <f t="shared" si="7"/>
        <v>0</v>
      </c>
    </row>
    <row r="173" spans="1:11" ht="63.75">
      <c r="A173" s="86">
        <f t="shared" si="6"/>
        <v>161</v>
      </c>
      <c r="B173" s="33" t="s">
        <v>621</v>
      </c>
      <c r="C173" s="31" t="s">
        <v>207</v>
      </c>
      <c r="D173" s="31" t="s">
        <v>36</v>
      </c>
      <c r="E173" s="31" t="s">
        <v>408</v>
      </c>
      <c r="F173" s="31" t="s">
        <v>488</v>
      </c>
      <c r="G173" s="34">
        <f t="shared" si="8"/>
        <v>3505</v>
      </c>
      <c r="H173" s="34">
        <f>SUM(H175)</f>
        <v>0</v>
      </c>
      <c r="I173" s="74">
        <v>3505</v>
      </c>
      <c r="J173" s="54">
        <v>3505</v>
      </c>
      <c r="K173" s="93">
        <f t="shared" si="7"/>
        <v>0</v>
      </c>
    </row>
    <row r="174" spans="1:11" ht="51">
      <c r="A174" s="86">
        <f t="shared" si="6"/>
        <v>162</v>
      </c>
      <c r="B174" s="33" t="s">
        <v>424</v>
      </c>
      <c r="C174" s="31" t="s">
        <v>207</v>
      </c>
      <c r="D174" s="31" t="s">
        <v>36</v>
      </c>
      <c r="E174" s="31" t="s">
        <v>358</v>
      </c>
      <c r="F174" s="31" t="s">
        <v>488</v>
      </c>
      <c r="G174" s="34">
        <f t="shared" si="8"/>
        <v>3505</v>
      </c>
      <c r="H174" s="34">
        <f>SUM(H175)</f>
        <v>0</v>
      </c>
      <c r="I174" s="74">
        <v>3505</v>
      </c>
      <c r="J174" s="54">
        <v>3505</v>
      </c>
      <c r="K174" s="93">
        <f t="shared" si="7"/>
        <v>0</v>
      </c>
    </row>
    <row r="175" spans="1:11" ht="25.5">
      <c r="A175" s="86">
        <f t="shared" si="6"/>
        <v>163</v>
      </c>
      <c r="B175" s="33" t="s">
        <v>403</v>
      </c>
      <c r="C175" s="31" t="s">
        <v>207</v>
      </c>
      <c r="D175" s="31" t="s">
        <v>36</v>
      </c>
      <c r="E175" s="31" t="s">
        <v>358</v>
      </c>
      <c r="F175" s="31" t="s">
        <v>437</v>
      </c>
      <c r="G175" s="34">
        <f t="shared" si="8"/>
        <v>3505</v>
      </c>
      <c r="H175" s="34"/>
      <c r="I175" s="74">
        <v>3505</v>
      </c>
      <c r="J175" s="54">
        <v>3505</v>
      </c>
      <c r="K175" s="93">
        <f t="shared" si="7"/>
        <v>0</v>
      </c>
    </row>
    <row r="176" spans="1:11" ht="38.25">
      <c r="A176" s="86">
        <f t="shared" si="6"/>
        <v>164</v>
      </c>
      <c r="B176" s="33" t="s">
        <v>327</v>
      </c>
      <c r="C176" s="31" t="s">
        <v>207</v>
      </c>
      <c r="D176" s="31" t="s">
        <v>328</v>
      </c>
      <c r="E176" s="31" t="s">
        <v>279</v>
      </c>
      <c r="F176" s="31" t="s">
        <v>488</v>
      </c>
      <c r="G176" s="34">
        <f t="shared" si="8"/>
        <v>99298.3249</v>
      </c>
      <c r="H176" s="34">
        <f>SUM(H177+H185)</f>
        <v>6048</v>
      </c>
      <c r="I176" s="74">
        <v>93250.33</v>
      </c>
      <c r="J176" s="54">
        <v>93250.3249</v>
      </c>
      <c r="K176" s="111">
        <f t="shared" si="7"/>
        <v>-0.005099999994854443</v>
      </c>
    </row>
    <row r="177" spans="1:11" ht="25.5">
      <c r="A177" s="86">
        <f t="shared" si="6"/>
        <v>165</v>
      </c>
      <c r="B177" s="33" t="s">
        <v>559</v>
      </c>
      <c r="C177" s="31" t="s">
        <v>207</v>
      </c>
      <c r="D177" s="31" t="s">
        <v>560</v>
      </c>
      <c r="E177" s="31" t="s">
        <v>279</v>
      </c>
      <c r="F177" s="31" t="s">
        <v>488</v>
      </c>
      <c r="G177" s="34">
        <f t="shared" si="8"/>
        <v>18048</v>
      </c>
      <c r="H177" s="34"/>
      <c r="I177" s="74">
        <v>18048</v>
      </c>
      <c r="J177" s="54">
        <v>18048</v>
      </c>
      <c r="K177" s="93">
        <f t="shared" si="7"/>
        <v>0</v>
      </c>
    </row>
    <row r="178" spans="1:11" ht="12.75">
      <c r="A178" s="86">
        <f t="shared" si="6"/>
        <v>166</v>
      </c>
      <c r="B178" s="33" t="s">
        <v>561</v>
      </c>
      <c r="C178" s="31" t="s">
        <v>207</v>
      </c>
      <c r="D178" s="31" t="s">
        <v>560</v>
      </c>
      <c r="E178" s="31" t="s">
        <v>205</v>
      </c>
      <c r="F178" s="31" t="s">
        <v>488</v>
      </c>
      <c r="G178" s="34">
        <f t="shared" si="8"/>
        <v>3619</v>
      </c>
      <c r="H178" s="34"/>
      <c r="I178" s="74">
        <v>3619</v>
      </c>
      <c r="J178" s="54">
        <v>3619</v>
      </c>
      <c r="K178" s="93">
        <f t="shared" si="7"/>
        <v>0</v>
      </c>
    </row>
    <row r="179" spans="1:11" ht="12.75">
      <c r="A179" s="86">
        <f t="shared" si="6"/>
        <v>167</v>
      </c>
      <c r="B179" s="33" t="s">
        <v>562</v>
      </c>
      <c r="C179" s="31" t="s">
        <v>207</v>
      </c>
      <c r="D179" s="31" t="s">
        <v>560</v>
      </c>
      <c r="E179" s="31" t="s">
        <v>170</v>
      </c>
      <c r="F179" s="31" t="s">
        <v>488</v>
      </c>
      <c r="G179" s="34">
        <f t="shared" si="8"/>
        <v>3619</v>
      </c>
      <c r="H179" s="34"/>
      <c r="I179" s="74">
        <v>3619</v>
      </c>
      <c r="J179" s="54">
        <v>3619</v>
      </c>
      <c r="K179" s="93">
        <f t="shared" si="7"/>
        <v>0</v>
      </c>
    </row>
    <row r="180" spans="1:11" ht="12.75">
      <c r="A180" s="86">
        <f t="shared" si="6"/>
        <v>168</v>
      </c>
      <c r="B180" s="33" t="s">
        <v>427</v>
      </c>
      <c r="C180" s="31" t="s">
        <v>207</v>
      </c>
      <c r="D180" s="31" t="s">
        <v>560</v>
      </c>
      <c r="E180" s="31" t="s">
        <v>170</v>
      </c>
      <c r="F180" s="31" t="s">
        <v>567</v>
      </c>
      <c r="G180" s="34">
        <f t="shared" si="8"/>
        <v>3619</v>
      </c>
      <c r="H180" s="34"/>
      <c r="I180" s="74">
        <v>3619</v>
      </c>
      <c r="J180" s="54">
        <v>3619</v>
      </c>
      <c r="K180" s="93">
        <f t="shared" si="7"/>
        <v>0</v>
      </c>
    </row>
    <row r="181" spans="1:11" ht="12.75">
      <c r="A181" s="86">
        <f t="shared" si="6"/>
        <v>169</v>
      </c>
      <c r="B181" s="33" t="s">
        <v>458</v>
      </c>
      <c r="C181" s="31" t="s">
        <v>207</v>
      </c>
      <c r="D181" s="31" t="s">
        <v>560</v>
      </c>
      <c r="E181" s="31" t="s">
        <v>189</v>
      </c>
      <c r="F181" s="31" t="s">
        <v>488</v>
      </c>
      <c r="G181" s="34">
        <f>SUM(J181+H181)</f>
        <v>14429</v>
      </c>
      <c r="H181" s="34"/>
      <c r="I181" s="74">
        <v>14429</v>
      </c>
      <c r="J181" s="54">
        <v>14429</v>
      </c>
      <c r="K181" s="93">
        <f>SUM(J181-I181)</f>
        <v>0</v>
      </c>
    </row>
    <row r="182" spans="1:11" ht="63.75">
      <c r="A182" s="86">
        <f t="shared" si="6"/>
        <v>170</v>
      </c>
      <c r="B182" s="33" t="s">
        <v>621</v>
      </c>
      <c r="C182" s="31" t="s">
        <v>207</v>
      </c>
      <c r="D182" s="31" t="s">
        <v>560</v>
      </c>
      <c r="E182" s="31" t="s">
        <v>408</v>
      </c>
      <c r="F182" s="31" t="s">
        <v>488</v>
      </c>
      <c r="G182" s="34">
        <f t="shared" si="8"/>
        <v>14429</v>
      </c>
      <c r="H182" s="34"/>
      <c r="I182" s="74">
        <v>14429</v>
      </c>
      <c r="J182" s="54">
        <v>14429</v>
      </c>
      <c r="K182" s="93">
        <f t="shared" si="7"/>
        <v>0</v>
      </c>
    </row>
    <row r="183" spans="1:11" ht="38.25">
      <c r="A183" s="86">
        <f t="shared" si="6"/>
        <v>171</v>
      </c>
      <c r="B183" s="33" t="s">
        <v>607</v>
      </c>
      <c r="C183" s="31" t="s">
        <v>207</v>
      </c>
      <c r="D183" s="31" t="s">
        <v>560</v>
      </c>
      <c r="E183" s="31" t="s">
        <v>574</v>
      </c>
      <c r="F183" s="31" t="s">
        <v>488</v>
      </c>
      <c r="G183" s="34">
        <f t="shared" si="8"/>
        <v>14429</v>
      </c>
      <c r="H183" s="34"/>
      <c r="I183" s="74">
        <v>14429</v>
      </c>
      <c r="J183" s="54">
        <v>14429</v>
      </c>
      <c r="K183" s="93">
        <f t="shared" si="7"/>
        <v>0</v>
      </c>
    </row>
    <row r="184" spans="1:11" ht="12.75">
      <c r="A184" s="86">
        <f t="shared" si="6"/>
        <v>172</v>
      </c>
      <c r="B184" s="33" t="s">
        <v>608</v>
      </c>
      <c r="C184" s="31" t="s">
        <v>207</v>
      </c>
      <c r="D184" s="31" t="s">
        <v>560</v>
      </c>
      <c r="E184" s="31" t="s">
        <v>574</v>
      </c>
      <c r="F184" s="31" t="s">
        <v>576</v>
      </c>
      <c r="G184" s="34">
        <f t="shared" si="8"/>
        <v>14429</v>
      </c>
      <c r="H184" s="34"/>
      <c r="I184" s="74">
        <v>14429</v>
      </c>
      <c r="J184" s="54">
        <v>14429</v>
      </c>
      <c r="K184" s="93">
        <f t="shared" si="7"/>
        <v>0</v>
      </c>
    </row>
    <row r="185" spans="1:11" ht="12.75">
      <c r="A185" s="86">
        <f t="shared" si="6"/>
        <v>173</v>
      </c>
      <c r="B185" s="33" t="s">
        <v>568</v>
      </c>
      <c r="C185" s="31" t="s">
        <v>207</v>
      </c>
      <c r="D185" s="31" t="s">
        <v>569</v>
      </c>
      <c r="E185" s="31" t="s">
        <v>279</v>
      </c>
      <c r="F185" s="31" t="s">
        <v>488</v>
      </c>
      <c r="G185" s="34">
        <f t="shared" si="8"/>
        <v>81250.3249</v>
      </c>
      <c r="H185" s="34">
        <f>H196+H188+H191+H194+H204+H198+H200</f>
        <v>6048</v>
      </c>
      <c r="I185" s="74">
        <v>75202.33</v>
      </c>
      <c r="J185" s="54">
        <v>75202.3249</v>
      </c>
      <c r="K185" s="111">
        <f t="shared" si="7"/>
        <v>-0.005099999994854443</v>
      </c>
    </row>
    <row r="186" spans="1:11" ht="12.75">
      <c r="A186" s="86">
        <f t="shared" si="6"/>
        <v>174</v>
      </c>
      <c r="B186" s="51" t="s">
        <v>531</v>
      </c>
      <c r="C186" s="52" t="s">
        <v>207</v>
      </c>
      <c r="D186" s="31" t="s">
        <v>569</v>
      </c>
      <c r="E186" s="52" t="s">
        <v>182</v>
      </c>
      <c r="F186" s="52" t="s">
        <v>488</v>
      </c>
      <c r="G186" s="34">
        <f t="shared" si="8"/>
        <v>40.3249</v>
      </c>
      <c r="H186" s="34">
        <f>SUM(H188)</f>
        <v>0</v>
      </c>
      <c r="I186" s="74">
        <v>40.33</v>
      </c>
      <c r="J186" s="54">
        <v>40.3249</v>
      </c>
      <c r="K186" s="111">
        <f t="shared" si="7"/>
        <v>-0.005099999999998772</v>
      </c>
    </row>
    <row r="187" spans="1:11" ht="25.5">
      <c r="A187" s="86">
        <f t="shared" si="6"/>
        <v>175</v>
      </c>
      <c r="B187" s="51" t="s">
        <v>28</v>
      </c>
      <c r="C187" s="52" t="s">
        <v>207</v>
      </c>
      <c r="D187" s="31" t="s">
        <v>569</v>
      </c>
      <c r="E187" s="52" t="s">
        <v>315</v>
      </c>
      <c r="F187" s="52" t="s">
        <v>488</v>
      </c>
      <c r="G187" s="34">
        <f t="shared" si="8"/>
        <v>40.3249</v>
      </c>
      <c r="H187" s="34">
        <f>SUM(H188)</f>
        <v>0</v>
      </c>
      <c r="I187" s="74">
        <v>40.33</v>
      </c>
      <c r="J187" s="54">
        <v>40.3249</v>
      </c>
      <c r="K187" s="111">
        <f t="shared" si="7"/>
        <v>-0.005099999999998772</v>
      </c>
    </row>
    <row r="188" spans="1:11" ht="12.75">
      <c r="A188" s="86">
        <f t="shared" si="6"/>
        <v>176</v>
      </c>
      <c r="B188" s="51" t="s">
        <v>29</v>
      </c>
      <c r="C188" s="52" t="s">
        <v>207</v>
      </c>
      <c r="D188" s="31" t="s">
        <v>569</v>
      </c>
      <c r="E188" s="52" t="s">
        <v>315</v>
      </c>
      <c r="F188" s="52" t="s">
        <v>316</v>
      </c>
      <c r="G188" s="34">
        <f t="shared" si="8"/>
        <v>40.3249</v>
      </c>
      <c r="H188" s="34"/>
      <c r="I188" s="74">
        <v>40.33</v>
      </c>
      <c r="J188" s="54">
        <v>40.3249</v>
      </c>
      <c r="K188" s="111">
        <f t="shared" si="7"/>
        <v>-0.005099999999998772</v>
      </c>
    </row>
    <row r="189" spans="1:11" ht="12.75">
      <c r="A189" s="86">
        <f t="shared" si="6"/>
        <v>177</v>
      </c>
      <c r="B189" s="33" t="s">
        <v>534</v>
      </c>
      <c r="C189" s="31" t="s">
        <v>207</v>
      </c>
      <c r="D189" s="31" t="s">
        <v>569</v>
      </c>
      <c r="E189" s="31" t="s">
        <v>206</v>
      </c>
      <c r="F189" s="31" t="s">
        <v>488</v>
      </c>
      <c r="G189" s="34">
        <f t="shared" si="8"/>
        <v>935</v>
      </c>
      <c r="H189" s="34"/>
      <c r="I189" s="74">
        <v>935</v>
      </c>
      <c r="J189" s="73">
        <v>935</v>
      </c>
      <c r="K189" s="93">
        <f t="shared" si="7"/>
        <v>0</v>
      </c>
    </row>
    <row r="190" spans="1:11" ht="25.5">
      <c r="A190" s="86">
        <f t="shared" si="6"/>
        <v>178</v>
      </c>
      <c r="B190" s="33" t="s">
        <v>570</v>
      </c>
      <c r="C190" s="31" t="s">
        <v>207</v>
      </c>
      <c r="D190" s="31" t="s">
        <v>569</v>
      </c>
      <c r="E190" s="31" t="s">
        <v>171</v>
      </c>
      <c r="F190" s="31" t="s">
        <v>488</v>
      </c>
      <c r="G190" s="34">
        <f t="shared" si="8"/>
        <v>935</v>
      </c>
      <c r="H190" s="34"/>
      <c r="I190" s="74">
        <v>935</v>
      </c>
      <c r="J190" s="73">
        <v>935</v>
      </c>
      <c r="K190" s="93">
        <f t="shared" si="7"/>
        <v>0</v>
      </c>
    </row>
    <row r="191" spans="1:11" s="94" customFormat="1" ht="12.75">
      <c r="A191" s="86">
        <f t="shared" si="6"/>
        <v>179</v>
      </c>
      <c r="B191" s="33" t="s">
        <v>428</v>
      </c>
      <c r="C191" s="31" t="s">
        <v>207</v>
      </c>
      <c r="D191" s="31" t="s">
        <v>569</v>
      </c>
      <c r="E191" s="31" t="s">
        <v>171</v>
      </c>
      <c r="F191" s="31" t="s">
        <v>572</v>
      </c>
      <c r="G191" s="34">
        <f t="shared" si="8"/>
        <v>935</v>
      </c>
      <c r="H191" s="34"/>
      <c r="I191" s="74">
        <v>935</v>
      </c>
      <c r="J191" s="73">
        <v>935</v>
      </c>
      <c r="K191" s="93">
        <f t="shared" si="7"/>
        <v>0</v>
      </c>
    </row>
    <row r="192" spans="1:11" s="94" customFormat="1" ht="12.75">
      <c r="A192" s="86">
        <f t="shared" si="6"/>
        <v>180</v>
      </c>
      <c r="B192" s="33" t="s">
        <v>527</v>
      </c>
      <c r="C192" s="31" t="s">
        <v>207</v>
      </c>
      <c r="D192" s="31" t="s">
        <v>569</v>
      </c>
      <c r="E192" s="31" t="s">
        <v>189</v>
      </c>
      <c r="F192" s="31" t="s">
        <v>488</v>
      </c>
      <c r="G192" s="34">
        <f t="shared" si="8"/>
        <v>74183</v>
      </c>
      <c r="H192" s="34">
        <f>SUM(H193)</f>
        <v>6048</v>
      </c>
      <c r="I192" s="74">
        <v>68135</v>
      </c>
      <c r="J192" s="54">
        <v>68135</v>
      </c>
      <c r="K192" s="93">
        <f t="shared" si="7"/>
        <v>0</v>
      </c>
    </row>
    <row r="193" spans="1:11" ht="25.5">
      <c r="A193" s="86">
        <f t="shared" si="6"/>
        <v>181</v>
      </c>
      <c r="B193" s="33" t="s">
        <v>577</v>
      </c>
      <c r="C193" s="31" t="s">
        <v>207</v>
      </c>
      <c r="D193" s="31" t="s">
        <v>569</v>
      </c>
      <c r="E193" s="31" t="s">
        <v>261</v>
      </c>
      <c r="F193" s="31" t="s">
        <v>488</v>
      </c>
      <c r="G193" s="34">
        <f t="shared" si="8"/>
        <v>74183</v>
      </c>
      <c r="H193" s="34">
        <f>SUM(H194+H196+H198+H200)</f>
        <v>6048</v>
      </c>
      <c r="I193" s="74">
        <v>68135</v>
      </c>
      <c r="J193" s="54">
        <v>68135</v>
      </c>
      <c r="K193" s="93">
        <f t="shared" si="7"/>
        <v>0</v>
      </c>
    </row>
    <row r="194" spans="1:11" ht="12.75">
      <c r="A194" s="86">
        <f t="shared" si="6"/>
        <v>182</v>
      </c>
      <c r="B194" s="33" t="s">
        <v>608</v>
      </c>
      <c r="C194" s="31" t="s">
        <v>207</v>
      </c>
      <c r="D194" s="31" t="s">
        <v>569</v>
      </c>
      <c r="E194" s="31" t="s">
        <v>261</v>
      </c>
      <c r="F194" s="31" t="s">
        <v>576</v>
      </c>
      <c r="G194" s="34">
        <f t="shared" si="8"/>
        <v>67885</v>
      </c>
      <c r="H194" s="34"/>
      <c r="I194" s="74">
        <v>67885</v>
      </c>
      <c r="J194" s="54">
        <v>67885</v>
      </c>
      <c r="K194" s="93">
        <f t="shared" si="7"/>
        <v>0</v>
      </c>
    </row>
    <row r="195" spans="1:11" ht="63.75">
      <c r="A195" s="86">
        <f t="shared" si="6"/>
        <v>183</v>
      </c>
      <c r="B195" s="53" t="s">
        <v>544</v>
      </c>
      <c r="C195" s="31" t="s">
        <v>207</v>
      </c>
      <c r="D195" s="31" t="s">
        <v>569</v>
      </c>
      <c r="E195" s="31" t="s">
        <v>543</v>
      </c>
      <c r="F195" s="31" t="s">
        <v>488</v>
      </c>
      <c r="G195" s="34">
        <f t="shared" si="8"/>
        <v>250</v>
      </c>
      <c r="H195" s="34"/>
      <c r="I195" s="74">
        <v>250</v>
      </c>
      <c r="J195" s="54">
        <v>250</v>
      </c>
      <c r="K195" s="93">
        <f t="shared" si="7"/>
        <v>0</v>
      </c>
    </row>
    <row r="196" spans="1:11" ht="12.75">
      <c r="A196" s="86">
        <f t="shared" si="6"/>
        <v>184</v>
      </c>
      <c r="B196" s="33" t="s">
        <v>575</v>
      </c>
      <c r="C196" s="31" t="s">
        <v>207</v>
      </c>
      <c r="D196" s="31" t="s">
        <v>569</v>
      </c>
      <c r="E196" s="31" t="s">
        <v>543</v>
      </c>
      <c r="F196" s="31" t="s">
        <v>576</v>
      </c>
      <c r="G196" s="34">
        <f t="shared" si="8"/>
        <v>250</v>
      </c>
      <c r="H196" s="34"/>
      <c r="I196" s="74">
        <v>250</v>
      </c>
      <c r="J196" s="54">
        <v>250</v>
      </c>
      <c r="K196" s="93">
        <f t="shared" si="7"/>
        <v>0</v>
      </c>
    </row>
    <row r="197" spans="1:11" ht="63.75">
      <c r="A197" s="86">
        <f t="shared" si="6"/>
        <v>185</v>
      </c>
      <c r="B197" s="33" t="s">
        <v>452</v>
      </c>
      <c r="C197" s="31" t="s">
        <v>207</v>
      </c>
      <c r="D197" s="31" t="s">
        <v>569</v>
      </c>
      <c r="E197" s="31" t="s">
        <v>453</v>
      </c>
      <c r="F197" s="31" t="s">
        <v>488</v>
      </c>
      <c r="G197" s="34">
        <f t="shared" si="8"/>
        <v>100</v>
      </c>
      <c r="H197" s="34">
        <f>SUM(H198)</f>
        <v>100</v>
      </c>
      <c r="I197" s="74"/>
      <c r="J197" s="54"/>
      <c r="K197" s="93"/>
    </row>
    <row r="198" spans="1:11" ht="12.75">
      <c r="A198" s="86">
        <f t="shared" si="6"/>
        <v>186</v>
      </c>
      <c r="B198" s="33" t="s">
        <v>575</v>
      </c>
      <c r="C198" s="31" t="s">
        <v>207</v>
      </c>
      <c r="D198" s="31" t="s">
        <v>569</v>
      </c>
      <c r="E198" s="31" t="s">
        <v>453</v>
      </c>
      <c r="F198" s="31" t="s">
        <v>576</v>
      </c>
      <c r="G198" s="34">
        <f t="shared" si="8"/>
        <v>100</v>
      </c>
      <c r="H198" s="34">
        <v>100</v>
      </c>
      <c r="I198" s="74"/>
      <c r="J198" s="54"/>
      <c r="K198" s="93"/>
    </row>
    <row r="199" spans="1:11" ht="38.25">
      <c r="A199" s="86">
        <f t="shared" si="6"/>
        <v>187</v>
      </c>
      <c r="B199" s="33" t="s">
        <v>455</v>
      </c>
      <c r="C199" s="31" t="s">
        <v>207</v>
      </c>
      <c r="D199" s="31" t="s">
        <v>569</v>
      </c>
      <c r="E199" s="31" t="s">
        <v>454</v>
      </c>
      <c r="F199" s="31" t="s">
        <v>488</v>
      </c>
      <c r="G199" s="34">
        <f t="shared" si="8"/>
        <v>5948</v>
      </c>
      <c r="H199" s="34">
        <f>SUM(H200)</f>
        <v>5948</v>
      </c>
      <c r="I199" s="74"/>
      <c r="J199" s="54"/>
      <c r="K199" s="93"/>
    </row>
    <row r="200" spans="1:11" ht="12.75">
      <c r="A200" s="86">
        <f t="shared" si="6"/>
        <v>188</v>
      </c>
      <c r="B200" s="33" t="s">
        <v>575</v>
      </c>
      <c r="C200" s="31" t="s">
        <v>207</v>
      </c>
      <c r="D200" s="31" t="s">
        <v>569</v>
      </c>
      <c r="E200" s="31" t="s">
        <v>454</v>
      </c>
      <c r="F200" s="31" t="s">
        <v>576</v>
      </c>
      <c r="G200" s="34">
        <f t="shared" si="8"/>
        <v>5948</v>
      </c>
      <c r="H200" s="34">
        <v>5948</v>
      </c>
      <c r="I200" s="74"/>
      <c r="J200" s="54"/>
      <c r="K200" s="93"/>
    </row>
    <row r="201" spans="1:11" ht="12.75">
      <c r="A201" s="86">
        <f t="shared" si="6"/>
        <v>189</v>
      </c>
      <c r="B201" s="33" t="s">
        <v>554</v>
      </c>
      <c r="C201" s="31" t="s">
        <v>207</v>
      </c>
      <c r="D201" s="31" t="s">
        <v>569</v>
      </c>
      <c r="E201" s="31" t="s">
        <v>555</v>
      </c>
      <c r="F201" s="31" t="s">
        <v>488</v>
      </c>
      <c r="G201" s="34">
        <f t="shared" si="8"/>
        <v>6092</v>
      </c>
      <c r="H201" s="34"/>
      <c r="I201" s="74">
        <v>6092</v>
      </c>
      <c r="J201" s="54">
        <v>6092</v>
      </c>
      <c r="K201" s="93">
        <f t="shared" si="7"/>
        <v>0</v>
      </c>
    </row>
    <row r="202" spans="1:11" ht="25.5">
      <c r="A202" s="86">
        <f t="shared" si="6"/>
        <v>190</v>
      </c>
      <c r="B202" s="33" t="s">
        <v>417</v>
      </c>
      <c r="C202" s="31" t="s">
        <v>207</v>
      </c>
      <c r="D202" s="31" t="s">
        <v>569</v>
      </c>
      <c r="E202" s="31" t="s">
        <v>359</v>
      </c>
      <c r="F202" s="31" t="s">
        <v>488</v>
      </c>
      <c r="G202" s="34">
        <f t="shared" si="8"/>
        <v>6092</v>
      </c>
      <c r="H202" s="34"/>
      <c r="I202" s="74">
        <v>6092</v>
      </c>
      <c r="J202" s="54">
        <v>6092</v>
      </c>
      <c r="K202" s="93">
        <f t="shared" si="7"/>
        <v>0</v>
      </c>
    </row>
    <row r="203" spans="1:11" ht="51">
      <c r="A203" s="86">
        <f t="shared" si="6"/>
        <v>191</v>
      </c>
      <c r="B203" s="33" t="s">
        <v>418</v>
      </c>
      <c r="C203" s="31" t="s">
        <v>207</v>
      </c>
      <c r="D203" s="31" t="s">
        <v>569</v>
      </c>
      <c r="E203" s="31" t="s">
        <v>558</v>
      </c>
      <c r="F203" s="31" t="s">
        <v>488</v>
      </c>
      <c r="G203" s="34">
        <f t="shared" si="8"/>
        <v>6092</v>
      </c>
      <c r="H203" s="34"/>
      <c r="I203" s="74">
        <v>6092</v>
      </c>
      <c r="J203" s="54">
        <v>6092</v>
      </c>
      <c r="K203" s="93">
        <f t="shared" si="7"/>
        <v>0</v>
      </c>
    </row>
    <row r="204" spans="1:11" ht="12.75">
      <c r="A204" s="86">
        <f t="shared" si="6"/>
        <v>192</v>
      </c>
      <c r="B204" s="33" t="s">
        <v>608</v>
      </c>
      <c r="C204" s="31" t="s">
        <v>207</v>
      </c>
      <c r="D204" s="31" t="s">
        <v>569</v>
      </c>
      <c r="E204" s="31" t="s">
        <v>558</v>
      </c>
      <c r="F204" s="31" t="s">
        <v>576</v>
      </c>
      <c r="G204" s="34">
        <f t="shared" si="8"/>
        <v>6092</v>
      </c>
      <c r="H204" s="34"/>
      <c r="I204" s="74">
        <v>6092</v>
      </c>
      <c r="J204" s="54">
        <v>6092</v>
      </c>
      <c r="K204" s="93">
        <f t="shared" si="7"/>
        <v>0</v>
      </c>
    </row>
    <row r="205" spans="1:11" s="94" customFormat="1" ht="25.5">
      <c r="A205" s="86">
        <f t="shared" si="6"/>
        <v>193</v>
      </c>
      <c r="B205" s="35" t="s">
        <v>490</v>
      </c>
      <c r="C205" s="36" t="s">
        <v>248</v>
      </c>
      <c r="D205" s="36" t="s">
        <v>489</v>
      </c>
      <c r="E205" s="36" t="s">
        <v>279</v>
      </c>
      <c r="F205" s="36" t="s">
        <v>488</v>
      </c>
      <c r="G205" s="37">
        <f t="shared" si="8"/>
        <v>258731.8629</v>
      </c>
      <c r="H205" s="37">
        <f>H206</f>
        <v>770.19</v>
      </c>
      <c r="I205" s="74">
        <v>257961.68</v>
      </c>
      <c r="J205" s="54">
        <v>257961.6729</v>
      </c>
      <c r="K205" s="111">
        <f t="shared" si="7"/>
        <v>-0.007099999987985939</v>
      </c>
    </row>
    <row r="206" spans="1:11" ht="12.75">
      <c r="A206" s="86">
        <f t="shared" si="6"/>
        <v>194</v>
      </c>
      <c r="B206" s="33" t="s">
        <v>1</v>
      </c>
      <c r="C206" s="31" t="s">
        <v>248</v>
      </c>
      <c r="D206" s="31" t="s">
        <v>138</v>
      </c>
      <c r="E206" s="31" t="s">
        <v>279</v>
      </c>
      <c r="F206" s="31" t="s">
        <v>488</v>
      </c>
      <c r="G206" s="34">
        <f t="shared" si="8"/>
        <v>258731.8629</v>
      </c>
      <c r="H206" s="34">
        <f>H207+H220+H245+H252</f>
        <v>770.19</v>
      </c>
      <c r="I206" s="74">
        <v>257961.68</v>
      </c>
      <c r="J206" s="54">
        <v>257961.6729</v>
      </c>
      <c r="K206" s="111">
        <f t="shared" si="7"/>
        <v>-0.007099999987985939</v>
      </c>
    </row>
    <row r="207" spans="1:11" ht="12.75">
      <c r="A207" s="86">
        <f t="shared" si="6"/>
        <v>195</v>
      </c>
      <c r="B207" s="33" t="s">
        <v>249</v>
      </c>
      <c r="C207" s="31" t="s">
        <v>248</v>
      </c>
      <c r="D207" s="31" t="s">
        <v>139</v>
      </c>
      <c r="E207" s="31" t="s">
        <v>279</v>
      </c>
      <c r="F207" s="31" t="s">
        <v>488</v>
      </c>
      <c r="G207" s="34">
        <f t="shared" si="8"/>
        <v>79607.4784</v>
      </c>
      <c r="H207" s="34">
        <f>H210+H212+H216+H219</f>
        <v>50</v>
      </c>
      <c r="I207" s="74">
        <v>79557.47</v>
      </c>
      <c r="J207" s="54">
        <v>79557.4784</v>
      </c>
      <c r="K207" s="111">
        <f t="shared" si="7"/>
        <v>0.00840000000607688</v>
      </c>
    </row>
    <row r="208" spans="1:11" ht="12.75">
      <c r="A208" s="86">
        <f t="shared" si="6"/>
        <v>196</v>
      </c>
      <c r="B208" s="33" t="s">
        <v>578</v>
      </c>
      <c r="C208" s="31" t="s">
        <v>248</v>
      </c>
      <c r="D208" s="31" t="s">
        <v>139</v>
      </c>
      <c r="E208" s="31" t="s">
        <v>194</v>
      </c>
      <c r="F208" s="31" t="s">
        <v>488</v>
      </c>
      <c r="G208" s="34">
        <f t="shared" si="8"/>
        <v>71256.4784</v>
      </c>
      <c r="H208" s="34">
        <f>SUM(H210+H212)</f>
        <v>50</v>
      </c>
      <c r="I208" s="74">
        <v>71206.47</v>
      </c>
      <c r="J208" s="54">
        <v>71206.4784</v>
      </c>
      <c r="K208" s="111">
        <f t="shared" si="7"/>
        <v>0.00840000000607688</v>
      </c>
    </row>
    <row r="209" spans="1:11" ht="12.75">
      <c r="A209" s="86">
        <f t="shared" si="6"/>
        <v>197</v>
      </c>
      <c r="B209" s="33" t="s">
        <v>579</v>
      </c>
      <c r="C209" s="31" t="s">
        <v>248</v>
      </c>
      <c r="D209" s="31" t="s">
        <v>139</v>
      </c>
      <c r="E209" s="31" t="s">
        <v>140</v>
      </c>
      <c r="F209" s="31" t="s">
        <v>488</v>
      </c>
      <c r="G209" s="34">
        <f t="shared" si="8"/>
        <v>71256.4784</v>
      </c>
      <c r="H209" s="34">
        <f>H210+H212</f>
        <v>50</v>
      </c>
      <c r="I209" s="74">
        <v>71081.87</v>
      </c>
      <c r="J209" s="54">
        <v>71206.4784</v>
      </c>
      <c r="K209" s="95">
        <f t="shared" si="7"/>
        <v>124.6084000000119</v>
      </c>
    </row>
    <row r="210" spans="1:11" ht="12.75">
      <c r="A210" s="86">
        <f t="shared" si="6"/>
        <v>198</v>
      </c>
      <c r="B210" s="33" t="s">
        <v>609</v>
      </c>
      <c r="C210" s="31" t="s">
        <v>248</v>
      </c>
      <c r="D210" s="31" t="s">
        <v>139</v>
      </c>
      <c r="E210" s="31" t="s">
        <v>140</v>
      </c>
      <c r="F210" s="31" t="s">
        <v>141</v>
      </c>
      <c r="G210" s="34">
        <f t="shared" si="8"/>
        <v>63612.8744</v>
      </c>
      <c r="H210" s="34">
        <v>50</v>
      </c>
      <c r="I210" s="74">
        <v>63562.87</v>
      </c>
      <c r="J210" s="54">
        <v>63562.8744</v>
      </c>
      <c r="K210" s="93">
        <f t="shared" si="7"/>
        <v>0.004399999997986015</v>
      </c>
    </row>
    <row r="211" spans="1:11" ht="38.25">
      <c r="A211" s="86">
        <f t="shared" si="6"/>
        <v>199</v>
      </c>
      <c r="B211" s="33" t="s">
        <v>610</v>
      </c>
      <c r="C211" s="31" t="s">
        <v>248</v>
      </c>
      <c r="D211" s="31" t="s">
        <v>139</v>
      </c>
      <c r="E211" s="31" t="s">
        <v>174</v>
      </c>
      <c r="F211" s="31" t="s">
        <v>488</v>
      </c>
      <c r="G211" s="34">
        <f t="shared" si="8"/>
        <v>7643.604</v>
      </c>
      <c r="H211" s="34">
        <f>SUM(H212)</f>
        <v>0</v>
      </c>
      <c r="I211" s="74">
        <v>7643.6</v>
      </c>
      <c r="J211" s="54">
        <v>7643.604</v>
      </c>
      <c r="K211" s="93">
        <f t="shared" si="7"/>
        <v>0.0039999999999054126</v>
      </c>
    </row>
    <row r="212" spans="1:11" ht="12.75">
      <c r="A212" s="86">
        <f t="shared" si="6"/>
        <v>200</v>
      </c>
      <c r="B212" s="33" t="s">
        <v>609</v>
      </c>
      <c r="C212" s="31" t="s">
        <v>248</v>
      </c>
      <c r="D212" s="31" t="s">
        <v>139</v>
      </c>
      <c r="E212" s="31" t="s">
        <v>174</v>
      </c>
      <c r="F212" s="31" t="s">
        <v>141</v>
      </c>
      <c r="G212" s="34">
        <f t="shared" si="8"/>
        <v>7643.604</v>
      </c>
      <c r="H212" s="34"/>
      <c r="I212" s="74">
        <v>7643.6</v>
      </c>
      <c r="J212" s="54">
        <v>7643.604</v>
      </c>
      <c r="K212" s="93">
        <f t="shared" si="7"/>
        <v>0.0039999999999054126</v>
      </c>
    </row>
    <row r="213" spans="1:11" ht="12.75">
      <c r="A213" s="86">
        <f t="shared" si="6"/>
        <v>201</v>
      </c>
      <c r="B213" s="33" t="s">
        <v>527</v>
      </c>
      <c r="C213" s="31" t="s">
        <v>248</v>
      </c>
      <c r="D213" s="31" t="s">
        <v>139</v>
      </c>
      <c r="E213" s="31" t="s">
        <v>189</v>
      </c>
      <c r="F213" s="31" t="s">
        <v>488</v>
      </c>
      <c r="G213" s="34">
        <f t="shared" si="8"/>
        <v>128</v>
      </c>
      <c r="H213" s="34"/>
      <c r="I213" s="74">
        <v>128</v>
      </c>
      <c r="J213" s="54">
        <v>128</v>
      </c>
      <c r="K213" s="93">
        <f t="shared" si="7"/>
        <v>0</v>
      </c>
    </row>
    <row r="214" spans="1:11" ht="25.5">
      <c r="A214" s="86">
        <f t="shared" si="6"/>
        <v>202</v>
      </c>
      <c r="B214" s="33" t="s">
        <v>577</v>
      </c>
      <c r="C214" s="31" t="s">
        <v>248</v>
      </c>
      <c r="D214" s="31" t="s">
        <v>139</v>
      </c>
      <c r="E214" s="31" t="s">
        <v>261</v>
      </c>
      <c r="F214" s="31" t="s">
        <v>488</v>
      </c>
      <c r="G214" s="34">
        <f t="shared" si="8"/>
        <v>128</v>
      </c>
      <c r="H214" s="34"/>
      <c r="I214" s="74">
        <v>128</v>
      </c>
      <c r="J214" s="54">
        <v>128</v>
      </c>
      <c r="K214" s="93">
        <f t="shared" si="7"/>
        <v>0</v>
      </c>
    </row>
    <row r="215" spans="1:11" ht="63.75">
      <c r="A215" s="86">
        <f t="shared" si="6"/>
        <v>203</v>
      </c>
      <c r="B215" s="33" t="s">
        <v>612</v>
      </c>
      <c r="C215" s="31" t="s">
        <v>248</v>
      </c>
      <c r="D215" s="31" t="s">
        <v>139</v>
      </c>
      <c r="E215" s="31" t="s">
        <v>259</v>
      </c>
      <c r="F215" s="31" t="s">
        <v>488</v>
      </c>
      <c r="G215" s="34">
        <f t="shared" si="8"/>
        <v>128</v>
      </c>
      <c r="H215" s="34"/>
      <c r="I215" s="74">
        <v>128</v>
      </c>
      <c r="J215" s="54">
        <v>128</v>
      </c>
      <c r="K215" s="93">
        <f t="shared" si="7"/>
        <v>0</v>
      </c>
    </row>
    <row r="216" spans="1:11" s="94" customFormat="1" ht="12.75">
      <c r="A216" s="86">
        <f aca="true" t="shared" si="9" ref="A216:A279">SUM(A215+1)</f>
        <v>204</v>
      </c>
      <c r="B216" s="33" t="s">
        <v>609</v>
      </c>
      <c r="C216" s="31" t="s">
        <v>248</v>
      </c>
      <c r="D216" s="31" t="s">
        <v>139</v>
      </c>
      <c r="E216" s="31" t="s">
        <v>259</v>
      </c>
      <c r="F216" s="31" t="s">
        <v>141</v>
      </c>
      <c r="G216" s="34">
        <f t="shared" si="8"/>
        <v>128</v>
      </c>
      <c r="H216" s="34"/>
      <c r="I216" s="74">
        <v>128</v>
      </c>
      <c r="J216" s="54">
        <v>128</v>
      </c>
      <c r="K216" s="93">
        <f t="shared" si="7"/>
        <v>0</v>
      </c>
    </row>
    <row r="217" spans="1:11" ht="12.75">
      <c r="A217" s="86">
        <f t="shared" si="9"/>
        <v>205</v>
      </c>
      <c r="B217" s="33" t="s">
        <v>538</v>
      </c>
      <c r="C217" s="31" t="s">
        <v>248</v>
      </c>
      <c r="D217" s="31" t="s">
        <v>139</v>
      </c>
      <c r="E217" s="31" t="s">
        <v>484</v>
      </c>
      <c r="F217" s="31" t="s">
        <v>488</v>
      </c>
      <c r="G217" s="34">
        <f t="shared" si="8"/>
        <v>8223</v>
      </c>
      <c r="H217" s="34">
        <f>H219</f>
        <v>0</v>
      </c>
      <c r="I217" s="74">
        <v>8223</v>
      </c>
      <c r="J217" s="54">
        <v>8223</v>
      </c>
      <c r="K217" s="93">
        <f t="shared" si="7"/>
        <v>0</v>
      </c>
    </row>
    <row r="218" spans="1:11" ht="38.25">
      <c r="A218" s="86">
        <f t="shared" si="9"/>
        <v>206</v>
      </c>
      <c r="B218" s="33" t="s">
        <v>584</v>
      </c>
      <c r="C218" s="31" t="s">
        <v>248</v>
      </c>
      <c r="D218" s="31" t="s">
        <v>139</v>
      </c>
      <c r="E218" s="31" t="s">
        <v>69</v>
      </c>
      <c r="F218" s="31" t="s">
        <v>488</v>
      </c>
      <c r="G218" s="34">
        <f t="shared" si="8"/>
        <v>8223</v>
      </c>
      <c r="H218" s="34">
        <f>H219</f>
        <v>0</v>
      </c>
      <c r="I218" s="74">
        <v>8223</v>
      </c>
      <c r="J218" s="54">
        <v>8223</v>
      </c>
      <c r="K218" s="93">
        <f t="shared" si="7"/>
        <v>0</v>
      </c>
    </row>
    <row r="219" spans="1:11" ht="12.75">
      <c r="A219" s="86">
        <f t="shared" si="9"/>
        <v>207</v>
      </c>
      <c r="B219" s="33" t="s">
        <v>97</v>
      </c>
      <c r="C219" s="31" t="s">
        <v>248</v>
      </c>
      <c r="D219" s="31" t="s">
        <v>139</v>
      </c>
      <c r="E219" s="31" t="s">
        <v>69</v>
      </c>
      <c r="F219" s="31" t="s">
        <v>260</v>
      </c>
      <c r="G219" s="34">
        <f t="shared" si="8"/>
        <v>8223</v>
      </c>
      <c r="H219" s="34"/>
      <c r="I219" s="74">
        <v>8223</v>
      </c>
      <c r="J219" s="54">
        <v>8223</v>
      </c>
      <c r="K219" s="93">
        <f t="shared" si="7"/>
        <v>0</v>
      </c>
    </row>
    <row r="220" spans="1:11" s="94" customFormat="1" ht="12.75">
      <c r="A220" s="86">
        <f t="shared" si="9"/>
        <v>208</v>
      </c>
      <c r="B220" s="33" t="s">
        <v>250</v>
      </c>
      <c r="C220" s="31" t="s">
        <v>248</v>
      </c>
      <c r="D220" s="31" t="s">
        <v>142</v>
      </c>
      <c r="E220" s="31" t="s">
        <v>279</v>
      </c>
      <c r="F220" s="31" t="s">
        <v>488</v>
      </c>
      <c r="G220" s="34">
        <f t="shared" si="8"/>
        <v>166819.38450000001</v>
      </c>
      <c r="H220" s="34">
        <f>H226+H228+H231+H234+H238+H241+H244+H223</f>
        <v>720.19</v>
      </c>
      <c r="I220" s="74">
        <v>166099.21</v>
      </c>
      <c r="J220" s="54">
        <v>166099.1945</v>
      </c>
      <c r="K220" s="111">
        <f t="shared" si="7"/>
        <v>-0.015499999979510903</v>
      </c>
    </row>
    <row r="221" spans="1:11" s="94" customFormat="1" ht="12.75">
      <c r="A221" s="86">
        <f t="shared" si="9"/>
        <v>209</v>
      </c>
      <c r="B221" s="51" t="s">
        <v>531</v>
      </c>
      <c r="C221" s="52" t="s">
        <v>248</v>
      </c>
      <c r="D221" s="52" t="s">
        <v>142</v>
      </c>
      <c r="E221" s="52" t="s">
        <v>182</v>
      </c>
      <c r="F221" s="52" t="s">
        <v>488</v>
      </c>
      <c r="G221" s="34">
        <f t="shared" si="8"/>
        <v>54.0161</v>
      </c>
      <c r="H221" s="34">
        <f>SUM(H223)</f>
        <v>0</v>
      </c>
      <c r="I221" s="74">
        <v>54.02</v>
      </c>
      <c r="J221" s="54">
        <v>54.0161</v>
      </c>
      <c r="K221" s="93">
        <f t="shared" si="7"/>
        <v>-0.003900000000001569</v>
      </c>
    </row>
    <row r="222" spans="1:11" s="94" customFormat="1" ht="12.75">
      <c r="A222" s="86">
        <f t="shared" si="9"/>
        <v>210</v>
      </c>
      <c r="B222" s="51" t="s">
        <v>532</v>
      </c>
      <c r="C222" s="52" t="s">
        <v>248</v>
      </c>
      <c r="D222" s="52" t="s">
        <v>142</v>
      </c>
      <c r="E222" s="52" t="s">
        <v>364</v>
      </c>
      <c r="F222" s="52" t="s">
        <v>488</v>
      </c>
      <c r="G222" s="34">
        <f t="shared" si="8"/>
        <v>54.0161</v>
      </c>
      <c r="H222" s="34">
        <f>SUM(H223)</f>
        <v>0</v>
      </c>
      <c r="I222" s="74">
        <v>54.02</v>
      </c>
      <c r="J222" s="54">
        <v>54.0161</v>
      </c>
      <c r="K222" s="93">
        <f t="shared" si="7"/>
        <v>-0.003900000000001569</v>
      </c>
    </row>
    <row r="223" spans="1:11" s="94" customFormat="1" ht="12.75">
      <c r="A223" s="86">
        <f t="shared" si="9"/>
        <v>211</v>
      </c>
      <c r="B223" s="51" t="s">
        <v>580</v>
      </c>
      <c r="C223" s="52" t="s">
        <v>248</v>
      </c>
      <c r="D223" s="52" t="s">
        <v>142</v>
      </c>
      <c r="E223" s="52" t="s">
        <v>364</v>
      </c>
      <c r="F223" s="52" t="s">
        <v>141</v>
      </c>
      <c r="G223" s="34">
        <f t="shared" si="8"/>
        <v>54.0161</v>
      </c>
      <c r="H223" s="34"/>
      <c r="I223" s="74">
        <v>54.02</v>
      </c>
      <c r="J223" s="54">
        <v>54.0161</v>
      </c>
      <c r="K223" s="93">
        <f t="shared" si="7"/>
        <v>-0.003900000000001569</v>
      </c>
    </row>
    <row r="224" spans="1:11" ht="25.5">
      <c r="A224" s="86">
        <f t="shared" si="9"/>
        <v>212</v>
      </c>
      <c r="B224" s="33" t="s">
        <v>585</v>
      </c>
      <c r="C224" s="31" t="s">
        <v>248</v>
      </c>
      <c r="D224" s="31" t="s">
        <v>142</v>
      </c>
      <c r="E224" s="31" t="s">
        <v>195</v>
      </c>
      <c r="F224" s="31" t="s">
        <v>488</v>
      </c>
      <c r="G224" s="34">
        <f t="shared" si="8"/>
        <v>21805.2041</v>
      </c>
      <c r="H224" s="34">
        <f>H226+H228</f>
        <v>601.44</v>
      </c>
      <c r="I224" s="74">
        <v>21203.77</v>
      </c>
      <c r="J224" s="54">
        <v>21203.7641</v>
      </c>
      <c r="K224" s="111">
        <f t="shared" si="7"/>
        <v>-0.0059000000001105946</v>
      </c>
    </row>
    <row r="225" spans="1:11" ht="25.5">
      <c r="A225" s="86">
        <f t="shared" si="9"/>
        <v>213</v>
      </c>
      <c r="B225" s="33" t="s">
        <v>586</v>
      </c>
      <c r="C225" s="31" t="s">
        <v>248</v>
      </c>
      <c r="D225" s="31" t="s">
        <v>142</v>
      </c>
      <c r="E225" s="31" t="s">
        <v>143</v>
      </c>
      <c r="F225" s="31" t="s">
        <v>488</v>
      </c>
      <c r="G225" s="34">
        <f t="shared" si="8"/>
        <v>21805.2041</v>
      </c>
      <c r="H225" s="34">
        <f>H226</f>
        <v>601.44</v>
      </c>
      <c r="I225" s="74">
        <v>21203.77</v>
      </c>
      <c r="J225" s="54">
        <v>21203.7641</v>
      </c>
      <c r="K225" s="111">
        <f t="shared" si="7"/>
        <v>-0.0059000000001105946</v>
      </c>
    </row>
    <row r="226" spans="1:11" ht="12.75">
      <c r="A226" s="86">
        <f t="shared" si="9"/>
        <v>214</v>
      </c>
      <c r="B226" s="33" t="s">
        <v>609</v>
      </c>
      <c r="C226" s="31" t="s">
        <v>248</v>
      </c>
      <c r="D226" s="31" t="s">
        <v>142</v>
      </c>
      <c r="E226" s="31" t="s">
        <v>143</v>
      </c>
      <c r="F226" s="31" t="s">
        <v>141</v>
      </c>
      <c r="G226" s="34">
        <f t="shared" si="8"/>
        <v>20034.2041</v>
      </c>
      <c r="H226" s="34">
        <v>601.44</v>
      </c>
      <c r="I226" s="74">
        <v>19432.77</v>
      </c>
      <c r="J226" s="54">
        <v>19432.7641</v>
      </c>
      <c r="K226" s="111">
        <f t="shared" si="7"/>
        <v>-0.0059000000001105946</v>
      </c>
    </row>
    <row r="227" spans="1:11" ht="63.75">
      <c r="A227" s="86">
        <f t="shared" si="9"/>
        <v>215</v>
      </c>
      <c r="B227" s="33" t="s">
        <v>239</v>
      </c>
      <c r="C227" s="31" t="s">
        <v>248</v>
      </c>
      <c r="D227" s="31" t="s">
        <v>142</v>
      </c>
      <c r="E227" s="31" t="s">
        <v>240</v>
      </c>
      <c r="F227" s="31" t="s">
        <v>488</v>
      </c>
      <c r="G227" s="34">
        <f t="shared" si="8"/>
        <v>1771</v>
      </c>
      <c r="H227" s="34">
        <f>SUM(H228)</f>
        <v>0</v>
      </c>
      <c r="I227" s="74">
        <v>1771</v>
      </c>
      <c r="J227" s="54">
        <v>1771</v>
      </c>
      <c r="K227" s="93">
        <f t="shared" si="7"/>
        <v>0</v>
      </c>
    </row>
    <row r="228" spans="1:11" ht="12.75">
      <c r="A228" s="86">
        <f t="shared" si="9"/>
        <v>216</v>
      </c>
      <c r="B228" s="33" t="s">
        <v>580</v>
      </c>
      <c r="C228" s="31" t="s">
        <v>248</v>
      </c>
      <c r="D228" s="31" t="s">
        <v>142</v>
      </c>
      <c r="E228" s="31" t="s">
        <v>240</v>
      </c>
      <c r="F228" s="31" t="s">
        <v>141</v>
      </c>
      <c r="G228" s="34">
        <f t="shared" si="8"/>
        <v>1771</v>
      </c>
      <c r="H228" s="34"/>
      <c r="I228" s="74">
        <v>1771</v>
      </c>
      <c r="J228" s="54">
        <v>1771</v>
      </c>
      <c r="K228" s="93">
        <f t="shared" si="7"/>
        <v>0</v>
      </c>
    </row>
    <row r="229" spans="1:11" s="94" customFormat="1" ht="12.75">
      <c r="A229" s="86">
        <f t="shared" si="9"/>
        <v>217</v>
      </c>
      <c r="B229" s="33" t="s">
        <v>587</v>
      </c>
      <c r="C229" s="31" t="s">
        <v>248</v>
      </c>
      <c r="D229" s="31" t="s">
        <v>142</v>
      </c>
      <c r="E229" s="31" t="s">
        <v>196</v>
      </c>
      <c r="F229" s="31" t="s">
        <v>488</v>
      </c>
      <c r="G229" s="34">
        <f t="shared" si="8"/>
        <v>6974.1631</v>
      </c>
      <c r="H229" s="34">
        <f>H231</f>
        <v>118.75</v>
      </c>
      <c r="I229" s="74">
        <v>6855.41</v>
      </c>
      <c r="J229" s="54">
        <v>6855.4131</v>
      </c>
      <c r="K229" s="93">
        <f t="shared" si="7"/>
        <v>0.0030999999999039574</v>
      </c>
    </row>
    <row r="230" spans="1:11" ht="12.75">
      <c r="A230" s="86">
        <f t="shared" si="9"/>
        <v>218</v>
      </c>
      <c r="B230" s="33" t="s">
        <v>579</v>
      </c>
      <c r="C230" s="31" t="s">
        <v>248</v>
      </c>
      <c r="D230" s="31" t="s">
        <v>142</v>
      </c>
      <c r="E230" s="31" t="s">
        <v>144</v>
      </c>
      <c r="F230" s="31" t="s">
        <v>488</v>
      </c>
      <c r="G230" s="34">
        <f t="shared" si="8"/>
        <v>6974.1631</v>
      </c>
      <c r="H230" s="34">
        <f>H231</f>
        <v>118.75</v>
      </c>
      <c r="I230" s="74">
        <v>6855.41</v>
      </c>
      <c r="J230" s="54">
        <v>6855.4131</v>
      </c>
      <c r="K230" s="93">
        <f t="shared" si="7"/>
        <v>0.0030999999999039574</v>
      </c>
    </row>
    <row r="231" spans="1:11" ht="12.75">
      <c r="A231" s="86">
        <f t="shared" si="9"/>
        <v>219</v>
      </c>
      <c r="B231" s="33" t="s">
        <v>609</v>
      </c>
      <c r="C231" s="31" t="s">
        <v>248</v>
      </c>
      <c r="D231" s="31" t="s">
        <v>142</v>
      </c>
      <c r="E231" s="31" t="s">
        <v>144</v>
      </c>
      <c r="F231" s="31" t="s">
        <v>141</v>
      </c>
      <c r="G231" s="34">
        <f t="shared" si="8"/>
        <v>6974.1631</v>
      </c>
      <c r="H231" s="34">
        <v>118.75</v>
      </c>
      <c r="I231" s="74">
        <v>6855.41</v>
      </c>
      <c r="J231" s="54">
        <v>6855.4131</v>
      </c>
      <c r="K231" s="93">
        <f t="shared" si="7"/>
        <v>0.0030999999999039574</v>
      </c>
    </row>
    <row r="232" spans="1:11" ht="12.75">
      <c r="A232" s="86">
        <f t="shared" si="9"/>
        <v>220</v>
      </c>
      <c r="B232" s="33" t="s">
        <v>588</v>
      </c>
      <c r="C232" s="31" t="s">
        <v>248</v>
      </c>
      <c r="D232" s="31" t="s">
        <v>142</v>
      </c>
      <c r="E232" s="31" t="s">
        <v>180</v>
      </c>
      <c r="F232" s="31" t="s">
        <v>488</v>
      </c>
      <c r="G232" s="34">
        <f t="shared" si="8"/>
        <v>2278.0012</v>
      </c>
      <c r="H232" s="34">
        <f>SUM(H234)</f>
        <v>0</v>
      </c>
      <c r="I232" s="74">
        <v>2278</v>
      </c>
      <c r="J232" s="54">
        <v>2278.0012</v>
      </c>
      <c r="K232" s="93">
        <f t="shared" si="7"/>
        <v>0.0012000000001535227</v>
      </c>
    </row>
    <row r="233" spans="1:11" ht="25.5">
      <c r="A233" s="86">
        <f t="shared" si="9"/>
        <v>221</v>
      </c>
      <c r="B233" s="33" t="s">
        <v>589</v>
      </c>
      <c r="C233" s="31" t="s">
        <v>248</v>
      </c>
      <c r="D233" s="31" t="s">
        <v>142</v>
      </c>
      <c r="E233" s="31" t="s">
        <v>145</v>
      </c>
      <c r="F233" s="31" t="s">
        <v>488</v>
      </c>
      <c r="G233" s="34">
        <f t="shared" si="8"/>
        <v>2278.0012</v>
      </c>
      <c r="H233" s="34">
        <f>SUM(H234)</f>
        <v>0</v>
      </c>
      <c r="I233" s="74">
        <v>2278</v>
      </c>
      <c r="J233" s="54">
        <v>2278.0012</v>
      </c>
      <c r="K233" s="93">
        <f t="shared" si="7"/>
        <v>0.0012000000001535227</v>
      </c>
    </row>
    <row r="234" spans="1:11" ht="12.75">
      <c r="A234" s="86">
        <f t="shared" si="9"/>
        <v>222</v>
      </c>
      <c r="B234" s="33" t="s">
        <v>609</v>
      </c>
      <c r="C234" s="31" t="s">
        <v>248</v>
      </c>
      <c r="D234" s="31" t="s">
        <v>142</v>
      </c>
      <c r="E234" s="31" t="s">
        <v>145</v>
      </c>
      <c r="F234" s="31" t="s">
        <v>141</v>
      </c>
      <c r="G234" s="34">
        <f t="shared" si="8"/>
        <v>2278.0012</v>
      </c>
      <c r="H234" s="34"/>
      <c r="I234" s="74">
        <v>2278</v>
      </c>
      <c r="J234" s="54">
        <v>2278.0012</v>
      </c>
      <c r="K234" s="93">
        <f aca="true" t="shared" si="10" ref="K234:K297">SUM(J234-I234)</f>
        <v>0.0012000000001535227</v>
      </c>
    </row>
    <row r="235" spans="1:11" ht="12.75">
      <c r="A235" s="86">
        <f t="shared" si="9"/>
        <v>223</v>
      </c>
      <c r="B235" s="33" t="s">
        <v>527</v>
      </c>
      <c r="C235" s="31" t="s">
        <v>248</v>
      </c>
      <c r="D235" s="31" t="s">
        <v>142</v>
      </c>
      <c r="E235" s="31" t="s">
        <v>189</v>
      </c>
      <c r="F235" s="31" t="s">
        <v>488</v>
      </c>
      <c r="G235" s="34">
        <f aca="true" t="shared" si="11" ref="G235:G298">SUM(J235+H235)</f>
        <v>133937</v>
      </c>
      <c r="H235" s="34"/>
      <c r="I235" s="74">
        <v>133937</v>
      </c>
      <c r="J235" s="54">
        <v>133937</v>
      </c>
      <c r="K235" s="93">
        <f t="shared" si="10"/>
        <v>0</v>
      </c>
    </row>
    <row r="236" spans="1:11" ht="12.75">
      <c r="A236" s="86">
        <f t="shared" si="9"/>
        <v>224</v>
      </c>
      <c r="B236" s="33" t="s">
        <v>404</v>
      </c>
      <c r="C236" s="31" t="s">
        <v>248</v>
      </c>
      <c r="D236" s="31" t="s">
        <v>142</v>
      </c>
      <c r="E236" s="31" t="s">
        <v>405</v>
      </c>
      <c r="F236" s="31" t="s">
        <v>488</v>
      </c>
      <c r="G236" s="34">
        <f t="shared" si="11"/>
        <v>11469</v>
      </c>
      <c r="H236" s="34"/>
      <c r="I236" s="74">
        <v>11469</v>
      </c>
      <c r="J236" s="54">
        <v>11469</v>
      </c>
      <c r="K236" s="93">
        <f t="shared" si="10"/>
        <v>0</v>
      </c>
    </row>
    <row r="237" spans="1:11" ht="38.25">
      <c r="A237" s="86">
        <f t="shared" si="9"/>
        <v>225</v>
      </c>
      <c r="B237" s="33" t="s">
        <v>613</v>
      </c>
      <c r="C237" s="31" t="s">
        <v>248</v>
      </c>
      <c r="D237" s="31" t="s">
        <v>142</v>
      </c>
      <c r="E237" s="31" t="s">
        <v>146</v>
      </c>
      <c r="F237" s="31" t="s">
        <v>488</v>
      </c>
      <c r="G237" s="34">
        <f t="shared" si="11"/>
        <v>11469</v>
      </c>
      <c r="H237" s="34"/>
      <c r="I237" s="74">
        <v>11469</v>
      </c>
      <c r="J237" s="54">
        <v>11469</v>
      </c>
      <c r="K237" s="93">
        <f t="shared" si="10"/>
        <v>0</v>
      </c>
    </row>
    <row r="238" spans="1:11" ht="12.75">
      <c r="A238" s="86">
        <f t="shared" si="9"/>
        <v>226</v>
      </c>
      <c r="B238" s="33" t="s">
        <v>609</v>
      </c>
      <c r="C238" s="31" t="s">
        <v>248</v>
      </c>
      <c r="D238" s="31" t="s">
        <v>142</v>
      </c>
      <c r="E238" s="31" t="s">
        <v>146</v>
      </c>
      <c r="F238" s="31" t="s">
        <v>141</v>
      </c>
      <c r="G238" s="34">
        <f t="shared" si="11"/>
        <v>11469</v>
      </c>
      <c r="H238" s="34"/>
      <c r="I238" s="74">
        <v>11469</v>
      </c>
      <c r="J238" s="54">
        <v>11469</v>
      </c>
      <c r="K238" s="93">
        <f t="shared" si="10"/>
        <v>0</v>
      </c>
    </row>
    <row r="239" spans="1:11" ht="63.75">
      <c r="A239" s="86">
        <f t="shared" si="9"/>
        <v>227</v>
      </c>
      <c r="B239" s="33" t="s">
        <v>621</v>
      </c>
      <c r="C239" s="31" t="s">
        <v>248</v>
      </c>
      <c r="D239" s="31" t="s">
        <v>142</v>
      </c>
      <c r="E239" s="31" t="s">
        <v>408</v>
      </c>
      <c r="F239" s="31" t="s">
        <v>488</v>
      </c>
      <c r="G239" s="34">
        <f t="shared" si="11"/>
        <v>122468</v>
      </c>
      <c r="H239" s="34"/>
      <c r="I239" s="74">
        <v>122468</v>
      </c>
      <c r="J239" s="54">
        <v>122468</v>
      </c>
      <c r="K239" s="93">
        <f t="shared" si="10"/>
        <v>0</v>
      </c>
    </row>
    <row r="240" spans="1:11" ht="63.75">
      <c r="A240" s="86">
        <f t="shared" si="9"/>
        <v>228</v>
      </c>
      <c r="B240" s="33" t="s">
        <v>623</v>
      </c>
      <c r="C240" s="31" t="s">
        <v>248</v>
      </c>
      <c r="D240" s="31" t="s">
        <v>142</v>
      </c>
      <c r="E240" s="31" t="s">
        <v>147</v>
      </c>
      <c r="F240" s="31" t="s">
        <v>488</v>
      </c>
      <c r="G240" s="34">
        <f t="shared" si="11"/>
        <v>122468</v>
      </c>
      <c r="H240" s="34"/>
      <c r="I240" s="74">
        <v>122468</v>
      </c>
      <c r="J240" s="54">
        <v>122468</v>
      </c>
      <c r="K240" s="93">
        <f t="shared" si="10"/>
        <v>0</v>
      </c>
    </row>
    <row r="241" spans="1:11" s="96" customFormat="1" ht="12.75">
      <c r="A241" s="86">
        <f t="shared" si="9"/>
        <v>229</v>
      </c>
      <c r="B241" s="33" t="s">
        <v>609</v>
      </c>
      <c r="C241" s="31" t="s">
        <v>248</v>
      </c>
      <c r="D241" s="31" t="s">
        <v>142</v>
      </c>
      <c r="E241" s="31" t="s">
        <v>147</v>
      </c>
      <c r="F241" s="31" t="s">
        <v>141</v>
      </c>
      <c r="G241" s="34">
        <f t="shared" si="11"/>
        <v>122468</v>
      </c>
      <c r="H241" s="34"/>
      <c r="I241" s="74">
        <v>122468</v>
      </c>
      <c r="J241" s="54">
        <v>122468</v>
      </c>
      <c r="K241" s="93">
        <f t="shared" si="10"/>
        <v>0</v>
      </c>
    </row>
    <row r="242" spans="1:11" ht="12.75">
      <c r="A242" s="86">
        <f t="shared" si="9"/>
        <v>230</v>
      </c>
      <c r="B242" s="33" t="s">
        <v>554</v>
      </c>
      <c r="C242" s="31" t="s">
        <v>248</v>
      </c>
      <c r="D242" s="31" t="s">
        <v>142</v>
      </c>
      <c r="E242" s="31" t="s">
        <v>555</v>
      </c>
      <c r="F242" s="31" t="s">
        <v>488</v>
      </c>
      <c r="G242" s="34">
        <f t="shared" si="11"/>
        <v>1771</v>
      </c>
      <c r="H242" s="34"/>
      <c r="I242" s="74">
        <v>1771</v>
      </c>
      <c r="J242" s="54">
        <v>1771</v>
      </c>
      <c r="K242" s="93">
        <f t="shared" si="10"/>
        <v>0</v>
      </c>
    </row>
    <row r="243" spans="1:11" ht="51">
      <c r="A243" s="86">
        <f t="shared" si="9"/>
        <v>231</v>
      </c>
      <c r="B243" s="33" t="s">
        <v>614</v>
      </c>
      <c r="C243" s="31" t="s">
        <v>248</v>
      </c>
      <c r="D243" s="31" t="s">
        <v>142</v>
      </c>
      <c r="E243" s="31" t="s">
        <v>590</v>
      </c>
      <c r="F243" s="31" t="s">
        <v>488</v>
      </c>
      <c r="G243" s="34">
        <f t="shared" si="11"/>
        <v>1771</v>
      </c>
      <c r="H243" s="34"/>
      <c r="I243" s="74">
        <v>1771</v>
      </c>
      <c r="J243" s="54">
        <v>1771</v>
      </c>
      <c r="K243" s="93">
        <f t="shared" si="10"/>
        <v>0</v>
      </c>
    </row>
    <row r="244" spans="1:11" ht="12.75">
      <c r="A244" s="86">
        <f t="shared" si="9"/>
        <v>232</v>
      </c>
      <c r="B244" s="33" t="s">
        <v>609</v>
      </c>
      <c r="C244" s="31" t="s">
        <v>248</v>
      </c>
      <c r="D244" s="31" t="s">
        <v>142</v>
      </c>
      <c r="E244" s="31" t="s">
        <v>590</v>
      </c>
      <c r="F244" s="31" t="s">
        <v>141</v>
      </c>
      <c r="G244" s="34">
        <f t="shared" si="11"/>
        <v>1771</v>
      </c>
      <c r="H244" s="34"/>
      <c r="I244" s="74">
        <v>1771</v>
      </c>
      <c r="J244" s="54">
        <v>1771</v>
      </c>
      <c r="K244" s="93">
        <f t="shared" si="10"/>
        <v>0</v>
      </c>
    </row>
    <row r="245" spans="1:11" ht="12.75">
      <c r="A245" s="86">
        <f t="shared" si="9"/>
        <v>233</v>
      </c>
      <c r="B245" s="33" t="s">
        <v>2</v>
      </c>
      <c r="C245" s="31" t="s">
        <v>248</v>
      </c>
      <c r="D245" s="31" t="s">
        <v>148</v>
      </c>
      <c r="E245" s="31" t="s">
        <v>279</v>
      </c>
      <c r="F245" s="31" t="s">
        <v>488</v>
      </c>
      <c r="G245" s="34">
        <f t="shared" si="11"/>
        <v>7325</v>
      </c>
      <c r="H245" s="34">
        <f>H249+H251</f>
        <v>0</v>
      </c>
      <c r="I245" s="74">
        <v>7325</v>
      </c>
      <c r="J245" s="54">
        <v>7325</v>
      </c>
      <c r="K245" s="93">
        <f t="shared" si="10"/>
        <v>0</v>
      </c>
    </row>
    <row r="246" spans="1:11" ht="25.5">
      <c r="A246" s="86">
        <f t="shared" si="9"/>
        <v>234</v>
      </c>
      <c r="B246" s="33" t="s">
        <v>582</v>
      </c>
      <c r="C246" s="31" t="s">
        <v>248</v>
      </c>
      <c r="D246" s="31" t="s">
        <v>148</v>
      </c>
      <c r="E246" s="31" t="s">
        <v>197</v>
      </c>
      <c r="F246" s="31" t="s">
        <v>488</v>
      </c>
      <c r="G246" s="34">
        <f t="shared" si="11"/>
        <v>7325</v>
      </c>
      <c r="H246" s="34">
        <f>H249+H251</f>
        <v>0</v>
      </c>
      <c r="I246" s="74">
        <v>7325</v>
      </c>
      <c r="J246" s="54">
        <v>7325</v>
      </c>
      <c r="K246" s="93">
        <f t="shared" si="10"/>
        <v>0</v>
      </c>
    </row>
    <row r="247" spans="1:11" ht="12.75">
      <c r="A247" s="86">
        <f t="shared" si="9"/>
        <v>235</v>
      </c>
      <c r="B247" s="33" t="s">
        <v>591</v>
      </c>
      <c r="C247" s="31" t="s">
        <v>248</v>
      </c>
      <c r="D247" s="31" t="s">
        <v>148</v>
      </c>
      <c r="E247" s="31" t="s">
        <v>592</v>
      </c>
      <c r="F247" s="31" t="s">
        <v>488</v>
      </c>
      <c r="G247" s="34">
        <f t="shared" si="11"/>
        <v>7325</v>
      </c>
      <c r="H247" s="34">
        <f>H251+H249</f>
        <v>0</v>
      </c>
      <c r="I247" s="74">
        <v>8748</v>
      </c>
      <c r="J247" s="54">
        <v>7325</v>
      </c>
      <c r="K247" s="95">
        <f t="shared" si="10"/>
        <v>-1423</v>
      </c>
    </row>
    <row r="248" spans="1:11" ht="38.25">
      <c r="A248" s="86">
        <f t="shared" si="9"/>
        <v>236</v>
      </c>
      <c r="B248" s="33" t="s">
        <v>615</v>
      </c>
      <c r="C248" s="31" t="s">
        <v>248</v>
      </c>
      <c r="D248" s="31" t="s">
        <v>148</v>
      </c>
      <c r="E248" s="31" t="s">
        <v>616</v>
      </c>
      <c r="F248" s="31" t="s">
        <v>488</v>
      </c>
      <c r="G248" s="34">
        <f t="shared" si="11"/>
        <v>3000</v>
      </c>
      <c r="H248" s="34">
        <f>SUM(H249)</f>
        <v>0</v>
      </c>
      <c r="I248" s="74">
        <v>3000</v>
      </c>
      <c r="J248" s="54">
        <v>3000</v>
      </c>
      <c r="K248" s="93">
        <f t="shared" si="10"/>
        <v>0</v>
      </c>
    </row>
    <row r="249" spans="1:11" ht="12.75">
      <c r="A249" s="86">
        <f t="shared" si="9"/>
        <v>237</v>
      </c>
      <c r="B249" s="33" t="s">
        <v>609</v>
      </c>
      <c r="C249" s="31" t="s">
        <v>248</v>
      </c>
      <c r="D249" s="31" t="s">
        <v>148</v>
      </c>
      <c r="E249" s="31" t="s">
        <v>616</v>
      </c>
      <c r="F249" s="31" t="s">
        <v>141</v>
      </c>
      <c r="G249" s="34">
        <f t="shared" si="11"/>
        <v>3000</v>
      </c>
      <c r="H249" s="34"/>
      <c r="I249" s="74">
        <v>3000</v>
      </c>
      <c r="J249" s="54">
        <v>3000</v>
      </c>
      <c r="K249" s="93">
        <f t="shared" si="10"/>
        <v>0</v>
      </c>
    </row>
    <row r="250" spans="1:11" ht="38.25">
      <c r="A250" s="86">
        <f t="shared" si="9"/>
        <v>238</v>
      </c>
      <c r="B250" s="33" t="s">
        <v>611</v>
      </c>
      <c r="C250" s="31" t="s">
        <v>248</v>
      </c>
      <c r="D250" s="31" t="s">
        <v>148</v>
      </c>
      <c r="E250" s="31" t="s">
        <v>149</v>
      </c>
      <c r="F250" s="31" t="s">
        <v>488</v>
      </c>
      <c r="G250" s="34">
        <f t="shared" si="11"/>
        <v>4325</v>
      </c>
      <c r="H250" s="34">
        <f>H251</f>
        <v>0</v>
      </c>
      <c r="I250" s="74">
        <v>4325</v>
      </c>
      <c r="J250" s="54">
        <v>4325</v>
      </c>
      <c r="K250" s="93">
        <f t="shared" si="10"/>
        <v>0</v>
      </c>
    </row>
    <row r="251" spans="1:11" ht="12.75">
      <c r="A251" s="86">
        <f t="shared" si="9"/>
        <v>239</v>
      </c>
      <c r="B251" s="33" t="s">
        <v>609</v>
      </c>
      <c r="C251" s="31" t="s">
        <v>248</v>
      </c>
      <c r="D251" s="31" t="s">
        <v>148</v>
      </c>
      <c r="E251" s="31" t="s">
        <v>149</v>
      </c>
      <c r="F251" s="31" t="s">
        <v>141</v>
      </c>
      <c r="G251" s="34">
        <f t="shared" si="11"/>
        <v>4325</v>
      </c>
      <c r="H251" s="34"/>
      <c r="I251" s="74">
        <v>4325</v>
      </c>
      <c r="J251" s="54">
        <v>4325</v>
      </c>
      <c r="K251" s="93">
        <f t="shared" si="10"/>
        <v>0</v>
      </c>
    </row>
    <row r="252" spans="1:11" ht="12.75">
      <c r="A252" s="86">
        <f t="shared" si="9"/>
        <v>240</v>
      </c>
      <c r="B252" s="33" t="s">
        <v>251</v>
      </c>
      <c r="C252" s="31" t="s">
        <v>248</v>
      </c>
      <c r="D252" s="31" t="s">
        <v>150</v>
      </c>
      <c r="E252" s="31" t="s">
        <v>279</v>
      </c>
      <c r="F252" s="31" t="s">
        <v>488</v>
      </c>
      <c r="G252" s="34">
        <f t="shared" si="11"/>
        <v>4980</v>
      </c>
      <c r="H252" s="34"/>
      <c r="I252" s="74">
        <v>4980</v>
      </c>
      <c r="J252" s="54">
        <v>4980</v>
      </c>
      <c r="K252" s="93">
        <f t="shared" si="10"/>
        <v>0</v>
      </c>
    </row>
    <row r="253" spans="1:11" ht="51">
      <c r="A253" s="86">
        <f t="shared" si="9"/>
        <v>241</v>
      </c>
      <c r="B253" s="33" t="s">
        <v>593</v>
      </c>
      <c r="C253" s="31" t="s">
        <v>248</v>
      </c>
      <c r="D253" s="31" t="s">
        <v>150</v>
      </c>
      <c r="E253" s="31" t="s">
        <v>198</v>
      </c>
      <c r="F253" s="31" t="s">
        <v>488</v>
      </c>
      <c r="G253" s="34">
        <f t="shared" si="11"/>
        <v>4980</v>
      </c>
      <c r="H253" s="34"/>
      <c r="I253" s="74">
        <v>4980</v>
      </c>
      <c r="J253" s="54">
        <v>4980</v>
      </c>
      <c r="K253" s="93">
        <f t="shared" si="10"/>
        <v>0</v>
      </c>
    </row>
    <row r="254" spans="1:11" ht="12.75">
      <c r="A254" s="86">
        <f t="shared" si="9"/>
        <v>242</v>
      </c>
      <c r="B254" s="33" t="s">
        <v>579</v>
      </c>
      <c r="C254" s="31" t="s">
        <v>248</v>
      </c>
      <c r="D254" s="31" t="s">
        <v>150</v>
      </c>
      <c r="E254" s="31" t="s">
        <v>151</v>
      </c>
      <c r="F254" s="31" t="s">
        <v>488</v>
      </c>
      <c r="G254" s="34">
        <f t="shared" si="11"/>
        <v>4980</v>
      </c>
      <c r="H254" s="34"/>
      <c r="I254" s="74">
        <v>4980</v>
      </c>
      <c r="J254" s="54">
        <v>4980</v>
      </c>
      <c r="K254" s="93">
        <f t="shared" si="10"/>
        <v>0</v>
      </c>
    </row>
    <row r="255" spans="1:11" ht="12.75">
      <c r="A255" s="86">
        <f t="shared" si="9"/>
        <v>243</v>
      </c>
      <c r="B255" s="33" t="s">
        <v>609</v>
      </c>
      <c r="C255" s="31" t="s">
        <v>248</v>
      </c>
      <c r="D255" s="31" t="s">
        <v>150</v>
      </c>
      <c r="E255" s="31" t="s">
        <v>151</v>
      </c>
      <c r="F255" s="31" t="s">
        <v>141</v>
      </c>
      <c r="G255" s="34">
        <f t="shared" si="11"/>
        <v>4980</v>
      </c>
      <c r="H255" s="34"/>
      <c r="I255" s="74">
        <v>4980</v>
      </c>
      <c r="J255" s="54">
        <v>4980</v>
      </c>
      <c r="K255" s="93">
        <f t="shared" si="10"/>
        <v>0</v>
      </c>
    </row>
    <row r="256" spans="1:11" ht="12.75">
      <c r="A256" s="86">
        <f t="shared" si="9"/>
        <v>244</v>
      </c>
      <c r="B256" s="35" t="s">
        <v>492</v>
      </c>
      <c r="C256" s="36" t="s">
        <v>252</v>
      </c>
      <c r="D256" s="36" t="s">
        <v>489</v>
      </c>
      <c r="E256" s="36" t="s">
        <v>279</v>
      </c>
      <c r="F256" s="36" t="s">
        <v>488</v>
      </c>
      <c r="G256" s="37">
        <f t="shared" si="11"/>
        <v>60243.299</v>
      </c>
      <c r="H256" s="37">
        <f>H257</f>
        <v>839.67</v>
      </c>
      <c r="I256" s="74">
        <v>59403.63</v>
      </c>
      <c r="J256" s="54">
        <v>59403.629</v>
      </c>
      <c r="K256" s="93">
        <f t="shared" si="10"/>
        <v>-0.000999999996565748</v>
      </c>
    </row>
    <row r="257" spans="1:11" ht="12.75">
      <c r="A257" s="86">
        <f t="shared" si="9"/>
        <v>245</v>
      </c>
      <c r="B257" s="33" t="s">
        <v>594</v>
      </c>
      <c r="C257" s="31" t="s">
        <v>252</v>
      </c>
      <c r="D257" s="31" t="s">
        <v>155</v>
      </c>
      <c r="E257" s="31" t="s">
        <v>279</v>
      </c>
      <c r="F257" s="31" t="s">
        <v>488</v>
      </c>
      <c r="G257" s="34">
        <f t="shared" si="11"/>
        <v>60243.299</v>
      </c>
      <c r="H257" s="34">
        <f>H258+H265+H276</f>
        <v>839.67</v>
      </c>
      <c r="I257" s="74">
        <v>59403.63</v>
      </c>
      <c r="J257" s="54">
        <v>59403.629</v>
      </c>
      <c r="K257" s="93">
        <f t="shared" si="10"/>
        <v>-0.000999999996565748</v>
      </c>
    </row>
    <row r="258" spans="1:11" ht="12.75">
      <c r="A258" s="86">
        <f t="shared" si="9"/>
        <v>246</v>
      </c>
      <c r="B258" s="33" t="s">
        <v>253</v>
      </c>
      <c r="C258" s="31" t="s">
        <v>252</v>
      </c>
      <c r="D258" s="31" t="s">
        <v>156</v>
      </c>
      <c r="E258" s="31" t="s">
        <v>279</v>
      </c>
      <c r="F258" s="31" t="s">
        <v>488</v>
      </c>
      <c r="G258" s="34">
        <f t="shared" si="11"/>
        <v>24582.752</v>
      </c>
      <c r="H258" s="34"/>
      <c r="I258" s="74">
        <v>24582.752</v>
      </c>
      <c r="J258" s="54">
        <v>24582.752</v>
      </c>
      <c r="K258" s="93">
        <f t="shared" si="10"/>
        <v>0</v>
      </c>
    </row>
    <row r="259" spans="1:11" s="94" customFormat="1" ht="12.75">
      <c r="A259" s="86">
        <f t="shared" si="9"/>
        <v>247</v>
      </c>
      <c r="B259" s="33" t="s">
        <v>595</v>
      </c>
      <c r="C259" s="31" t="s">
        <v>252</v>
      </c>
      <c r="D259" s="31" t="s">
        <v>156</v>
      </c>
      <c r="E259" s="31" t="s">
        <v>200</v>
      </c>
      <c r="F259" s="31" t="s">
        <v>488</v>
      </c>
      <c r="G259" s="34">
        <f t="shared" si="11"/>
        <v>24582.752</v>
      </c>
      <c r="H259" s="34"/>
      <c r="I259" s="74">
        <v>24582.752</v>
      </c>
      <c r="J259" s="54">
        <v>24582.752</v>
      </c>
      <c r="K259" s="93">
        <f t="shared" si="10"/>
        <v>0</v>
      </c>
    </row>
    <row r="260" spans="1:11" ht="12.75">
      <c r="A260" s="86">
        <f t="shared" si="9"/>
        <v>248</v>
      </c>
      <c r="B260" s="33" t="s">
        <v>579</v>
      </c>
      <c r="C260" s="31" t="s">
        <v>252</v>
      </c>
      <c r="D260" s="31" t="s">
        <v>156</v>
      </c>
      <c r="E260" s="31" t="s">
        <v>617</v>
      </c>
      <c r="F260" s="31" t="s">
        <v>488</v>
      </c>
      <c r="G260" s="34">
        <f t="shared" si="11"/>
        <v>24582.752</v>
      </c>
      <c r="H260" s="34"/>
      <c r="I260" s="74">
        <v>24582.752</v>
      </c>
      <c r="J260" s="54">
        <v>24582.752</v>
      </c>
      <c r="K260" s="93">
        <f t="shared" si="10"/>
        <v>0</v>
      </c>
    </row>
    <row r="261" spans="1:11" ht="12.75">
      <c r="A261" s="86">
        <f t="shared" si="9"/>
        <v>249</v>
      </c>
      <c r="B261" s="33" t="s">
        <v>618</v>
      </c>
      <c r="C261" s="31" t="s">
        <v>252</v>
      </c>
      <c r="D261" s="31" t="s">
        <v>156</v>
      </c>
      <c r="E261" s="31" t="s">
        <v>157</v>
      </c>
      <c r="F261" s="31" t="s">
        <v>488</v>
      </c>
      <c r="G261" s="34">
        <f t="shared" si="11"/>
        <v>8082.752</v>
      </c>
      <c r="H261" s="34"/>
      <c r="I261" s="74">
        <v>8082.752</v>
      </c>
      <c r="J261" s="54">
        <v>8082.752</v>
      </c>
      <c r="K261" s="93">
        <f t="shared" si="10"/>
        <v>0</v>
      </c>
    </row>
    <row r="262" spans="1:11" ht="12.75">
      <c r="A262" s="86">
        <f t="shared" si="9"/>
        <v>250</v>
      </c>
      <c r="B262" s="33" t="s">
        <v>609</v>
      </c>
      <c r="C262" s="31" t="s">
        <v>252</v>
      </c>
      <c r="D262" s="31" t="s">
        <v>156</v>
      </c>
      <c r="E262" s="31" t="s">
        <v>157</v>
      </c>
      <c r="F262" s="31" t="s">
        <v>141</v>
      </c>
      <c r="G262" s="34">
        <f t="shared" si="11"/>
        <v>8082.752</v>
      </c>
      <c r="H262" s="34"/>
      <c r="I262" s="74">
        <v>8082.752</v>
      </c>
      <c r="J262" s="54">
        <v>8082.752</v>
      </c>
      <c r="K262" s="93">
        <f t="shared" si="10"/>
        <v>0</v>
      </c>
    </row>
    <row r="263" spans="1:11" ht="25.5">
      <c r="A263" s="86">
        <f t="shared" si="9"/>
        <v>251</v>
      </c>
      <c r="B263" s="33" t="s">
        <v>619</v>
      </c>
      <c r="C263" s="31" t="s">
        <v>252</v>
      </c>
      <c r="D263" s="31" t="s">
        <v>156</v>
      </c>
      <c r="E263" s="31" t="s">
        <v>158</v>
      </c>
      <c r="F263" s="31" t="s">
        <v>488</v>
      </c>
      <c r="G263" s="34">
        <f t="shared" si="11"/>
        <v>16500</v>
      </c>
      <c r="H263" s="34"/>
      <c r="I263" s="74">
        <v>16500</v>
      </c>
      <c r="J263" s="54">
        <v>16500</v>
      </c>
      <c r="K263" s="93">
        <f t="shared" si="10"/>
        <v>0</v>
      </c>
    </row>
    <row r="264" spans="1:11" ht="12.75">
      <c r="A264" s="86">
        <f t="shared" si="9"/>
        <v>252</v>
      </c>
      <c r="B264" s="33" t="s">
        <v>609</v>
      </c>
      <c r="C264" s="31" t="s">
        <v>252</v>
      </c>
      <c r="D264" s="31" t="s">
        <v>156</v>
      </c>
      <c r="E264" s="31" t="s">
        <v>158</v>
      </c>
      <c r="F264" s="31" t="s">
        <v>141</v>
      </c>
      <c r="G264" s="34">
        <f t="shared" si="11"/>
        <v>16500</v>
      </c>
      <c r="H264" s="34"/>
      <c r="I264" s="74">
        <v>16500</v>
      </c>
      <c r="J264" s="54">
        <v>16500</v>
      </c>
      <c r="K264" s="93">
        <f t="shared" si="10"/>
        <v>0</v>
      </c>
    </row>
    <row r="265" spans="1:11" ht="12.75">
      <c r="A265" s="86">
        <f t="shared" si="9"/>
        <v>253</v>
      </c>
      <c r="B265" s="33" t="s">
        <v>254</v>
      </c>
      <c r="C265" s="31" t="s">
        <v>252</v>
      </c>
      <c r="D265" s="31" t="s">
        <v>159</v>
      </c>
      <c r="E265" s="31" t="s">
        <v>279</v>
      </c>
      <c r="F265" s="31" t="s">
        <v>488</v>
      </c>
      <c r="G265" s="34">
        <f t="shared" si="11"/>
        <v>32051.536</v>
      </c>
      <c r="H265" s="34">
        <f>H268+H271+H275</f>
        <v>639.67</v>
      </c>
      <c r="I265" s="74">
        <v>31411.87</v>
      </c>
      <c r="J265" s="54">
        <v>31411.866</v>
      </c>
      <c r="K265" s="93">
        <f t="shared" si="10"/>
        <v>-0.0039999999971769284</v>
      </c>
    </row>
    <row r="266" spans="1:11" ht="12.75">
      <c r="A266" s="86">
        <f t="shared" si="9"/>
        <v>254</v>
      </c>
      <c r="B266" s="51" t="s">
        <v>237</v>
      </c>
      <c r="C266" s="52" t="s">
        <v>252</v>
      </c>
      <c r="D266" s="52" t="s">
        <v>159</v>
      </c>
      <c r="E266" s="52" t="s">
        <v>238</v>
      </c>
      <c r="F266" s="52" t="s">
        <v>488</v>
      </c>
      <c r="G266" s="34">
        <f t="shared" si="11"/>
        <v>26184.536</v>
      </c>
      <c r="H266" s="34">
        <f>H267</f>
        <v>639.67</v>
      </c>
      <c r="I266" s="74">
        <v>25544.87</v>
      </c>
      <c r="J266" s="54">
        <v>25544.866</v>
      </c>
      <c r="K266" s="93">
        <f t="shared" si="10"/>
        <v>-0.0039999999971769284</v>
      </c>
    </row>
    <row r="267" spans="1:11" ht="12.75">
      <c r="A267" s="86">
        <f t="shared" si="9"/>
        <v>255</v>
      </c>
      <c r="B267" s="33" t="s">
        <v>579</v>
      </c>
      <c r="C267" s="31" t="s">
        <v>252</v>
      </c>
      <c r="D267" s="31" t="s">
        <v>159</v>
      </c>
      <c r="E267" s="31" t="s">
        <v>160</v>
      </c>
      <c r="F267" s="31" t="s">
        <v>488</v>
      </c>
      <c r="G267" s="34">
        <f t="shared" si="11"/>
        <v>26184.536</v>
      </c>
      <c r="H267" s="34">
        <f>H268</f>
        <v>639.67</v>
      </c>
      <c r="I267" s="74">
        <v>25544.87</v>
      </c>
      <c r="J267" s="54">
        <v>25544.866</v>
      </c>
      <c r="K267" s="93">
        <f t="shared" si="10"/>
        <v>-0.0039999999971769284</v>
      </c>
    </row>
    <row r="268" spans="1:11" ht="12.75">
      <c r="A268" s="86">
        <f t="shared" si="9"/>
        <v>256</v>
      </c>
      <c r="B268" s="33" t="s">
        <v>609</v>
      </c>
      <c r="C268" s="31" t="s">
        <v>252</v>
      </c>
      <c r="D268" s="31" t="s">
        <v>159</v>
      </c>
      <c r="E268" s="31" t="s">
        <v>160</v>
      </c>
      <c r="F268" s="31" t="s">
        <v>141</v>
      </c>
      <c r="G268" s="34">
        <f t="shared" si="11"/>
        <v>26184.536</v>
      </c>
      <c r="H268" s="34">
        <v>639.67</v>
      </c>
      <c r="I268" s="74">
        <v>25544.87</v>
      </c>
      <c r="J268" s="54">
        <v>25544.866</v>
      </c>
      <c r="K268" s="93">
        <f t="shared" si="10"/>
        <v>-0.0039999999971769284</v>
      </c>
    </row>
    <row r="269" spans="1:11" ht="12.75">
      <c r="A269" s="86">
        <f t="shared" si="9"/>
        <v>257</v>
      </c>
      <c r="B269" s="33" t="s">
        <v>588</v>
      </c>
      <c r="C269" s="31" t="s">
        <v>252</v>
      </c>
      <c r="D269" s="31" t="s">
        <v>159</v>
      </c>
      <c r="E269" s="31" t="s">
        <v>180</v>
      </c>
      <c r="F269" s="31" t="s">
        <v>488</v>
      </c>
      <c r="G269" s="34">
        <f t="shared" si="11"/>
        <v>5667</v>
      </c>
      <c r="H269" s="34"/>
      <c r="I269" s="74">
        <v>5667</v>
      </c>
      <c r="J269" s="54">
        <v>5667</v>
      </c>
      <c r="K269" s="93">
        <f t="shared" si="10"/>
        <v>0</v>
      </c>
    </row>
    <row r="270" spans="1:11" ht="51">
      <c r="A270" s="86">
        <f t="shared" si="9"/>
        <v>258</v>
      </c>
      <c r="B270" s="33" t="s">
        <v>596</v>
      </c>
      <c r="C270" s="31" t="s">
        <v>252</v>
      </c>
      <c r="D270" s="31" t="s">
        <v>159</v>
      </c>
      <c r="E270" s="31" t="s">
        <v>161</v>
      </c>
      <c r="F270" s="31" t="s">
        <v>488</v>
      </c>
      <c r="G270" s="34">
        <f t="shared" si="11"/>
        <v>5667</v>
      </c>
      <c r="H270" s="34"/>
      <c r="I270" s="74">
        <v>5667</v>
      </c>
      <c r="J270" s="54">
        <v>5667</v>
      </c>
      <c r="K270" s="93">
        <f t="shared" si="10"/>
        <v>0</v>
      </c>
    </row>
    <row r="271" spans="1:11" ht="12.75">
      <c r="A271" s="86">
        <f t="shared" si="9"/>
        <v>259</v>
      </c>
      <c r="B271" s="33" t="s">
        <v>609</v>
      </c>
      <c r="C271" s="31" t="s">
        <v>252</v>
      </c>
      <c r="D271" s="31" t="s">
        <v>159</v>
      </c>
      <c r="E271" s="31" t="s">
        <v>161</v>
      </c>
      <c r="F271" s="31" t="s">
        <v>141</v>
      </c>
      <c r="G271" s="34">
        <f t="shared" si="11"/>
        <v>5667</v>
      </c>
      <c r="H271" s="34"/>
      <c r="I271" s="74">
        <v>5667</v>
      </c>
      <c r="J271" s="54">
        <v>5667</v>
      </c>
      <c r="K271" s="93">
        <f t="shared" si="10"/>
        <v>0</v>
      </c>
    </row>
    <row r="272" spans="1:11" ht="12.75">
      <c r="A272" s="86">
        <f t="shared" si="9"/>
        <v>260</v>
      </c>
      <c r="B272" s="33" t="s">
        <v>554</v>
      </c>
      <c r="C272" s="31" t="s">
        <v>252</v>
      </c>
      <c r="D272" s="31" t="s">
        <v>159</v>
      </c>
      <c r="E272" s="31" t="s">
        <v>555</v>
      </c>
      <c r="F272" s="31" t="s">
        <v>488</v>
      </c>
      <c r="G272" s="34">
        <f t="shared" si="11"/>
        <v>200</v>
      </c>
      <c r="H272" s="34"/>
      <c r="I272" s="74">
        <v>200</v>
      </c>
      <c r="J272" s="54">
        <v>200</v>
      </c>
      <c r="K272" s="93">
        <f t="shared" si="10"/>
        <v>0</v>
      </c>
    </row>
    <row r="273" spans="1:11" ht="51">
      <c r="A273" s="86">
        <f t="shared" si="9"/>
        <v>261</v>
      </c>
      <c r="B273" s="33" t="s">
        <v>620</v>
      </c>
      <c r="C273" s="31" t="s">
        <v>252</v>
      </c>
      <c r="D273" s="31" t="s">
        <v>159</v>
      </c>
      <c r="E273" s="31" t="s">
        <v>360</v>
      </c>
      <c r="F273" s="31" t="s">
        <v>488</v>
      </c>
      <c r="G273" s="34">
        <f t="shared" si="11"/>
        <v>200</v>
      </c>
      <c r="H273" s="34"/>
      <c r="I273" s="74">
        <v>200</v>
      </c>
      <c r="J273" s="54">
        <v>200</v>
      </c>
      <c r="K273" s="93">
        <f t="shared" si="10"/>
        <v>0</v>
      </c>
    </row>
    <row r="274" spans="1:11" ht="63.75">
      <c r="A274" s="86">
        <f t="shared" si="9"/>
        <v>262</v>
      </c>
      <c r="B274" s="33" t="s">
        <v>624</v>
      </c>
      <c r="C274" s="31" t="s">
        <v>252</v>
      </c>
      <c r="D274" s="31" t="s">
        <v>159</v>
      </c>
      <c r="E274" s="31" t="s">
        <v>597</v>
      </c>
      <c r="F274" s="31" t="s">
        <v>488</v>
      </c>
      <c r="G274" s="34">
        <f t="shared" si="11"/>
        <v>200</v>
      </c>
      <c r="H274" s="34"/>
      <c r="I274" s="74">
        <v>200</v>
      </c>
      <c r="J274" s="54">
        <v>200</v>
      </c>
      <c r="K274" s="93">
        <f t="shared" si="10"/>
        <v>0</v>
      </c>
    </row>
    <row r="275" spans="1:11" ht="12.75">
      <c r="A275" s="86">
        <f t="shared" si="9"/>
        <v>263</v>
      </c>
      <c r="B275" s="33" t="s">
        <v>609</v>
      </c>
      <c r="C275" s="31" t="s">
        <v>252</v>
      </c>
      <c r="D275" s="31" t="s">
        <v>159</v>
      </c>
      <c r="E275" s="31" t="s">
        <v>597</v>
      </c>
      <c r="F275" s="31" t="s">
        <v>141</v>
      </c>
      <c r="G275" s="34">
        <f t="shared" si="11"/>
        <v>200</v>
      </c>
      <c r="H275" s="34"/>
      <c r="I275" s="74">
        <v>200</v>
      </c>
      <c r="J275" s="54">
        <v>200</v>
      </c>
      <c r="K275" s="93">
        <f t="shared" si="10"/>
        <v>0</v>
      </c>
    </row>
    <row r="276" spans="1:11" ht="12.75">
      <c r="A276" s="86">
        <f t="shared" si="9"/>
        <v>264</v>
      </c>
      <c r="B276" s="33" t="s">
        <v>598</v>
      </c>
      <c r="C276" s="31" t="s">
        <v>252</v>
      </c>
      <c r="D276" s="31" t="s">
        <v>263</v>
      </c>
      <c r="E276" s="31" t="s">
        <v>279</v>
      </c>
      <c r="F276" s="31" t="s">
        <v>488</v>
      </c>
      <c r="G276" s="34">
        <f t="shared" si="11"/>
        <v>3609.011</v>
      </c>
      <c r="H276" s="34">
        <f>SUM(H279+H280)</f>
        <v>200</v>
      </c>
      <c r="I276" s="74">
        <v>3409.011</v>
      </c>
      <c r="J276" s="54">
        <v>3409.011</v>
      </c>
      <c r="K276" s="93">
        <f t="shared" si="10"/>
        <v>0</v>
      </c>
    </row>
    <row r="277" spans="1:11" ht="51">
      <c r="A277" s="86">
        <f t="shared" si="9"/>
        <v>265</v>
      </c>
      <c r="B277" s="33" t="s">
        <v>593</v>
      </c>
      <c r="C277" s="31" t="s">
        <v>252</v>
      </c>
      <c r="D277" s="31" t="s">
        <v>263</v>
      </c>
      <c r="E277" s="31" t="s">
        <v>198</v>
      </c>
      <c r="F277" s="31" t="s">
        <v>488</v>
      </c>
      <c r="G277" s="34">
        <f t="shared" si="11"/>
        <v>1248.111</v>
      </c>
      <c r="H277" s="34"/>
      <c r="I277" s="74">
        <v>1248.111</v>
      </c>
      <c r="J277" s="54">
        <v>1248.111</v>
      </c>
      <c r="K277" s="93">
        <f t="shared" si="10"/>
        <v>0</v>
      </c>
    </row>
    <row r="278" spans="1:11" ht="12.75">
      <c r="A278" s="86">
        <f t="shared" si="9"/>
        <v>266</v>
      </c>
      <c r="B278" s="33" t="s">
        <v>579</v>
      </c>
      <c r="C278" s="31" t="s">
        <v>252</v>
      </c>
      <c r="D278" s="31" t="s">
        <v>263</v>
      </c>
      <c r="E278" s="31" t="s">
        <v>151</v>
      </c>
      <c r="F278" s="31" t="s">
        <v>488</v>
      </c>
      <c r="G278" s="34">
        <f t="shared" si="11"/>
        <v>1248.111</v>
      </c>
      <c r="H278" s="34"/>
      <c r="I278" s="74">
        <v>1248.111</v>
      </c>
      <c r="J278" s="54">
        <v>1248.111</v>
      </c>
      <c r="K278" s="93">
        <f t="shared" si="10"/>
        <v>0</v>
      </c>
    </row>
    <row r="279" spans="1:11" ht="12.75">
      <c r="A279" s="86">
        <f t="shared" si="9"/>
        <v>267</v>
      </c>
      <c r="B279" s="33" t="s">
        <v>609</v>
      </c>
      <c r="C279" s="31" t="s">
        <v>252</v>
      </c>
      <c r="D279" s="31" t="s">
        <v>263</v>
      </c>
      <c r="E279" s="31" t="s">
        <v>151</v>
      </c>
      <c r="F279" s="31" t="s">
        <v>141</v>
      </c>
      <c r="G279" s="34">
        <f t="shared" si="11"/>
        <v>1248.111</v>
      </c>
      <c r="H279" s="34"/>
      <c r="I279" s="74">
        <v>1248.111</v>
      </c>
      <c r="J279" s="54">
        <v>1248.111</v>
      </c>
      <c r="K279" s="93">
        <f t="shared" si="10"/>
        <v>0</v>
      </c>
    </row>
    <row r="280" spans="1:11" ht="12.75">
      <c r="A280" s="86">
        <f aca="true" t="shared" si="12" ref="A280:A333">SUM(A279+1)</f>
        <v>268</v>
      </c>
      <c r="B280" s="33" t="s">
        <v>538</v>
      </c>
      <c r="C280" s="31" t="s">
        <v>252</v>
      </c>
      <c r="D280" s="31" t="s">
        <v>263</v>
      </c>
      <c r="E280" s="31" t="s">
        <v>484</v>
      </c>
      <c r="F280" s="31" t="s">
        <v>488</v>
      </c>
      <c r="G280" s="34">
        <f t="shared" si="11"/>
        <v>2360.9</v>
      </c>
      <c r="H280" s="34">
        <f>SUM(H283+H285+H287+H289+H291)</f>
        <v>200</v>
      </c>
      <c r="I280" s="74">
        <v>2160.9</v>
      </c>
      <c r="J280" s="54">
        <v>2160.9</v>
      </c>
      <c r="K280" s="93">
        <f t="shared" si="10"/>
        <v>0</v>
      </c>
    </row>
    <row r="281" spans="1:11" ht="51">
      <c r="A281" s="86">
        <f t="shared" si="12"/>
        <v>269</v>
      </c>
      <c r="B281" s="33" t="s">
        <v>102</v>
      </c>
      <c r="C281" s="31" t="s">
        <v>252</v>
      </c>
      <c r="D281" s="31" t="s">
        <v>263</v>
      </c>
      <c r="E281" s="31" t="s">
        <v>103</v>
      </c>
      <c r="F281" s="31" t="s">
        <v>488</v>
      </c>
      <c r="G281" s="34">
        <f t="shared" si="11"/>
        <v>1492</v>
      </c>
      <c r="H281" s="34"/>
      <c r="I281" s="74">
        <v>1492</v>
      </c>
      <c r="J281" s="54">
        <v>1492</v>
      </c>
      <c r="K281" s="93">
        <f t="shared" si="10"/>
        <v>0</v>
      </c>
    </row>
    <row r="282" spans="1:11" ht="63.75">
      <c r="A282" s="86">
        <f t="shared" si="12"/>
        <v>270</v>
      </c>
      <c r="B282" s="33" t="s">
        <v>105</v>
      </c>
      <c r="C282" s="31" t="s">
        <v>252</v>
      </c>
      <c r="D282" s="31" t="s">
        <v>263</v>
      </c>
      <c r="E282" s="31" t="s">
        <v>521</v>
      </c>
      <c r="F282" s="31" t="s">
        <v>488</v>
      </c>
      <c r="G282" s="34">
        <f t="shared" si="11"/>
        <v>380</v>
      </c>
      <c r="H282" s="34"/>
      <c r="I282" s="74">
        <v>380</v>
      </c>
      <c r="J282" s="54">
        <v>380</v>
      </c>
      <c r="K282" s="93">
        <f t="shared" si="10"/>
        <v>0</v>
      </c>
    </row>
    <row r="283" spans="1:11" ht="12.75">
      <c r="A283" s="86">
        <f t="shared" si="12"/>
        <v>271</v>
      </c>
      <c r="B283" s="33" t="s">
        <v>97</v>
      </c>
      <c r="C283" s="31" t="s">
        <v>252</v>
      </c>
      <c r="D283" s="31" t="s">
        <v>263</v>
      </c>
      <c r="E283" s="31" t="s">
        <v>521</v>
      </c>
      <c r="F283" s="31" t="s">
        <v>260</v>
      </c>
      <c r="G283" s="34">
        <f t="shared" si="11"/>
        <v>380</v>
      </c>
      <c r="H283" s="34"/>
      <c r="I283" s="74">
        <v>380</v>
      </c>
      <c r="J283" s="54">
        <v>380</v>
      </c>
      <c r="K283" s="93">
        <f t="shared" si="10"/>
        <v>0</v>
      </c>
    </row>
    <row r="284" spans="1:11" ht="63.75">
      <c r="A284" s="86">
        <f t="shared" si="12"/>
        <v>272</v>
      </c>
      <c r="B284" s="33" t="s">
        <v>401</v>
      </c>
      <c r="C284" s="31" t="s">
        <v>252</v>
      </c>
      <c r="D284" s="31" t="s">
        <v>263</v>
      </c>
      <c r="E284" s="31" t="s">
        <v>522</v>
      </c>
      <c r="F284" s="31" t="s">
        <v>488</v>
      </c>
      <c r="G284" s="34">
        <f t="shared" si="11"/>
        <v>280</v>
      </c>
      <c r="H284" s="34"/>
      <c r="I284" s="74">
        <v>280</v>
      </c>
      <c r="J284" s="54">
        <v>280</v>
      </c>
      <c r="K284" s="93">
        <f t="shared" si="10"/>
        <v>0</v>
      </c>
    </row>
    <row r="285" spans="1:11" ht="12.75">
      <c r="A285" s="86">
        <f t="shared" si="12"/>
        <v>273</v>
      </c>
      <c r="B285" s="33" t="s">
        <v>97</v>
      </c>
      <c r="C285" s="31" t="s">
        <v>252</v>
      </c>
      <c r="D285" s="31" t="s">
        <v>263</v>
      </c>
      <c r="E285" s="31" t="s">
        <v>522</v>
      </c>
      <c r="F285" s="31" t="s">
        <v>260</v>
      </c>
      <c r="G285" s="34">
        <f t="shared" si="11"/>
        <v>280</v>
      </c>
      <c r="H285" s="34"/>
      <c r="I285" s="74">
        <v>280</v>
      </c>
      <c r="J285" s="54">
        <v>280</v>
      </c>
      <c r="K285" s="93">
        <f t="shared" si="10"/>
        <v>0</v>
      </c>
    </row>
    <row r="286" spans="1:11" ht="63.75">
      <c r="A286" s="86">
        <f t="shared" si="12"/>
        <v>274</v>
      </c>
      <c r="B286" s="33" t="s">
        <v>402</v>
      </c>
      <c r="C286" s="31" t="s">
        <v>252</v>
      </c>
      <c r="D286" s="31" t="s">
        <v>263</v>
      </c>
      <c r="E286" s="31" t="s">
        <v>524</v>
      </c>
      <c r="F286" s="31" t="s">
        <v>488</v>
      </c>
      <c r="G286" s="34">
        <f t="shared" si="11"/>
        <v>832</v>
      </c>
      <c r="H286" s="34"/>
      <c r="I286" s="74">
        <v>832</v>
      </c>
      <c r="J286" s="54">
        <v>832</v>
      </c>
      <c r="K286" s="93">
        <f t="shared" si="10"/>
        <v>0</v>
      </c>
    </row>
    <row r="287" spans="1:11" ht="12.75">
      <c r="A287" s="86">
        <f t="shared" si="12"/>
        <v>275</v>
      </c>
      <c r="B287" s="33" t="s">
        <v>97</v>
      </c>
      <c r="C287" s="31" t="s">
        <v>252</v>
      </c>
      <c r="D287" s="31" t="s">
        <v>263</v>
      </c>
      <c r="E287" s="31" t="s">
        <v>524</v>
      </c>
      <c r="F287" s="31" t="s">
        <v>260</v>
      </c>
      <c r="G287" s="34">
        <f t="shared" si="11"/>
        <v>832</v>
      </c>
      <c r="H287" s="34"/>
      <c r="I287" s="74">
        <v>832</v>
      </c>
      <c r="J287" s="54">
        <v>832</v>
      </c>
      <c r="K287" s="93">
        <f t="shared" si="10"/>
        <v>0</v>
      </c>
    </row>
    <row r="288" spans="1:11" ht="38.25">
      <c r="A288" s="86">
        <f t="shared" si="12"/>
        <v>276</v>
      </c>
      <c r="B288" s="33" t="s">
        <v>599</v>
      </c>
      <c r="C288" s="31" t="s">
        <v>252</v>
      </c>
      <c r="D288" s="31" t="s">
        <v>263</v>
      </c>
      <c r="E288" s="31" t="s">
        <v>61</v>
      </c>
      <c r="F288" s="31" t="s">
        <v>488</v>
      </c>
      <c r="G288" s="34">
        <f t="shared" si="11"/>
        <v>424</v>
      </c>
      <c r="H288" s="34"/>
      <c r="I288" s="74">
        <v>424</v>
      </c>
      <c r="J288" s="54">
        <v>424</v>
      </c>
      <c r="K288" s="93">
        <f t="shared" si="10"/>
        <v>0</v>
      </c>
    </row>
    <row r="289" spans="1:11" ht="12.75">
      <c r="A289" s="86">
        <f t="shared" si="12"/>
        <v>277</v>
      </c>
      <c r="B289" s="33" t="s">
        <v>97</v>
      </c>
      <c r="C289" s="31" t="s">
        <v>252</v>
      </c>
      <c r="D289" s="31" t="s">
        <v>263</v>
      </c>
      <c r="E289" s="31" t="s">
        <v>61</v>
      </c>
      <c r="F289" s="31" t="s">
        <v>260</v>
      </c>
      <c r="G289" s="34">
        <f t="shared" si="11"/>
        <v>424</v>
      </c>
      <c r="H289" s="34"/>
      <c r="I289" s="74">
        <v>424</v>
      </c>
      <c r="J289" s="54">
        <v>424</v>
      </c>
      <c r="K289" s="93">
        <f t="shared" si="10"/>
        <v>0</v>
      </c>
    </row>
    <row r="290" spans="1:11" ht="38.25">
      <c r="A290" s="86">
        <f t="shared" si="12"/>
        <v>278</v>
      </c>
      <c r="B290" s="33" t="s">
        <v>600</v>
      </c>
      <c r="C290" s="31" t="s">
        <v>252</v>
      </c>
      <c r="D290" s="31" t="s">
        <v>263</v>
      </c>
      <c r="E290" s="31" t="s">
        <v>63</v>
      </c>
      <c r="F290" s="31" t="s">
        <v>488</v>
      </c>
      <c r="G290" s="34">
        <f t="shared" si="11"/>
        <v>444.9</v>
      </c>
      <c r="H290" s="34">
        <f>SUM(H291)</f>
        <v>200</v>
      </c>
      <c r="I290" s="74">
        <v>244.9</v>
      </c>
      <c r="J290" s="54">
        <v>244.9</v>
      </c>
      <c r="K290" s="93">
        <f t="shared" si="10"/>
        <v>0</v>
      </c>
    </row>
    <row r="291" spans="1:11" s="94" customFormat="1" ht="12.75">
      <c r="A291" s="86">
        <f t="shared" si="12"/>
        <v>279</v>
      </c>
      <c r="B291" s="33" t="s">
        <v>97</v>
      </c>
      <c r="C291" s="31" t="s">
        <v>252</v>
      </c>
      <c r="D291" s="31" t="s">
        <v>263</v>
      </c>
      <c r="E291" s="31" t="s">
        <v>63</v>
      </c>
      <c r="F291" s="31" t="s">
        <v>260</v>
      </c>
      <c r="G291" s="34">
        <f t="shared" si="11"/>
        <v>444.9</v>
      </c>
      <c r="H291" s="34">
        <v>200</v>
      </c>
      <c r="I291" s="74">
        <v>244.9</v>
      </c>
      <c r="J291" s="54">
        <v>244.9</v>
      </c>
      <c r="K291" s="93">
        <f t="shared" si="10"/>
        <v>0</v>
      </c>
    </row>
    <row r="292" spans="1:11" ht="25.5">
      <c r="A292" s="86">
        <f t="shared" si="12"/>
        <v>280</v>
      </c>
      <c r="B292" s="35" t="s">
        <v>601</v>
      </c>
      <c r="C292" s="36" t="s">
        <v>255</v>
      </c>
      <c r="D292" s="36" t="s">
        <v>489</v>
      </c>
      <c r="E292" s="36" t="s">
        <v>279</v>
      </c>
      <c r="F292" s="36" t="s">
        <v>488</v>
      </c>
      <c r="G292" s="37">
        <f t="shared" si="11"/>
        <v>13309</v>
      </c>
      <c r="H292" s="37">
        <f>H293+H302+H314</f>
        <v>0</v>
      </c>
      <c r="I292" s="74">
        <v>13309</v>
      </c>
      <c r="J292" s="54">
        <v>13309</v>
      </c>
      <c r="K292" s="93">
        <f t="shared" si="10"/>
        <v>0</v>
      </c>
    </row>
    <row r="293" spans="1:11" ht="12.75">
      <c r="A293" s="86">
        <f t="shared" si="12"/>
        <v>281</v>
      </c>
      <c r="B293" s="33" t="s">
        <v>1</v>
      </c>
      <c r="C293" s="31" t="s">
        <v>255</v>
      </c>
      <c r="D293" s="31" t="s">
        <v>138</v>
      </c>
      <c r="E293" s="31" t="s">
        <v>279</v>
      </c>
      <c r="F293" s="31" t="s">
        <v>488</v>
      </c>
      <c r="G293" s="34">
        <f t="shared" si="11"/>
        <v>8038</v>
      </c>
      <c r="H293" s="34">
        <f>H297+H301</f>
        <v>0</v>
      </c>
      <c r="I293" s="74">
        <v>8038</v>
      </c>
      <c r="J293" s="54">
        <v>8038</v>
      </c>
      <c r="K293" s="93">
        <f t="shared" si="10"/>
        <v>0</v>
      </c>
    </row>
    <row r="294" spans="1:11" ht="12.75">
      <c r="A294" s="86">
        <f t="shared" si="12"/>
        <v>282</v>
      </c>
      <c r="B294" s="33" t="s">
        <v>250</v>
      </c>
      <c r="C294" s="31" t="s">
        <v>255</v>
      </c>
      <c r="D294" s="31" t="s">
        <v>142</v>
      </c>
      <c r="E294" s="31" t="s">
        <v>279</v>
      </c>
      <c r="F294" s="31" t="s">
        <v>488</v>
      </c>
      <c r="G294" s="34">
        <f t="shared" si="11"/>
        <v>7758</v>
      </c>
      <c r="H294" s="34">
        <f>H297</f>
        <v>0</v>
      </c>
      <c r="I294" s="74">
        <v>7758</v>
      </c>
      <c r="J294" s="54">
        <v>7758</v>
      </c>
      <c r="K294" s="93">
        <f t="shared" si="10"/>
        <v>0</v>
      </c>
    </row>
    <row r="295" spans="1:11" ht="12.75">
      <c r="A295" s="86">
        <f t="shared" si="12"/>
        <v>283</v>
      </c>
      <c r="B295" s="33" t="s">
        <v>587</v>
      </c>
      <c r="C295" s="31" t="s">
        <v>255</v>
      </c>
      <c r="D295" s="31" t="s">
        <v>142</v>
      </c>
      <c r="E295" s="31" t="s">
        <v>196</v>
      </c>
      <c r="F295" s="31" t="s">
        <v>488</v>
      </c>
      <c r="G295" s="34">
        <f t="shared" si="11"/>
        <v>7758</v>
      </c>
      <c r="H295" s="34">
        <f>H297</f>
        <v>0</v>
      </c>
      <c r="I295" s="74">
        <v>7758</v>
      </c>
      <c r="J295" s="54">
        <v>7758</v>
      </c>
      <c r="K295" s="93">
        <f t="shared" si="10"/>
        <v>0</v>
      </c>
    </row>
    <row r="296" spans="1:11" ht="12.75">
      <c r="A296" s="86">
        <f t="shared" si="12"/>
        <v>284</v>
      </c>
      <c r="B296" s="33" t="s">
        <v>579</v>
      </c>
      <c r="C296" s="31" t="s">
        <v>255</v>
      </c>
      <c r="D296" s="31" t="s">
        <v>142</v>
      </c>
      <c r="E296" s="31" t="s">
        <v>144</v>
      </c>
      <c r="F296" s="31" t="s">
        <v>488</v>
      </c>
      <c r="G296" s="34">
        <f t="shared" si="11"/>
        <v>7758</v>
      </c>
      <c r="H296" s="34">
        <f>H297</f>
        <v>0</v>
      </c>
      <c r="I296" s="74">
        <v>7758</v>
      </c>
      <c r="J296" s="54">
        <v>7758</v>
      </c>
      <c r="K296" s="93">
        <f t="shared" si="10"/>
        <v>0</v>
      </c>
    </row>
    <row r="297" spans="1:11" ht="12.75">
      <c r="A297" s="86">
        <f t="shared" si="12"/>
        <v>285</v>
      </c>
      <c r="B297" s="33" t="s">
        <v>609</v>
      </c>
      <c r="C297" s="31" t="s">
        <v>255</v>
      </c>
      <c r="D297" s="31" t="s">
        <v>142</v>
      </c>
      <c r="E297" s="31" t="s">
        <v>144</v>
      </c>
      <c r="F297" s="31" t="s">
        <v>141</v>
      </c>
      <c r="G297" s="34">
        <f t="shared" si="11"/>
        <v>7758</v>
      </c>
      <c r="H297" s="34"/>
      <c r="I297" s="74">
        <v>7758</v>
      </c>
      <c r="J297" s="54">
        <v>7758</v>
      </c>
      <c r="K297" s="93">
        <f t="shared" si="10"/>
        <v>0</v>
      </c>
    </row>
    <row r="298" spans="1:11" ht="12.75">
      <c r="A298" s="86">
        <f t="shared" si="12"/>
        <v>286</v>
      </c>
      <c r="B298" s="33" t="s">
        <v>2</v>
      </c>
      <c r="C298" s="31" t="s">
        <v>255</v>
      </c>
      <c r="D298" s="31" t="s">
        <v>148</v>
      </c>
      <c r="E298" s="31" t="s">
        <v>279</v>
      </c>
      <c r="F298" s="31" t="s">
        <v>488</v>
      </c>
      <c r="G298" s="34">
        <f t="shared" si="11"/>
        <v>280</v>
      </c>
      <c r="H298" s="34"/>
      <c r="I298" s="74">
        <v>280</v>
      </c>
      <c r="J298" s="54">
        <v>280</v>
      </c>
      <c r="K298" s="93">
        <f aca="true" t="shared" si="13" ref="K298:K340">SUM(J298-I298)</f>
        <v>0</v>
      </c>
    </row>
    <row r="299" spans="1:11" ht="12.75">
      <c r="A299" s="86">
        <f t="shared" si="12"/>
        <v>287</v>
      </c>
      <c r="B299" s="33" t="s">
        <v>538</v>
      </c>
      <c r="C299" s="31" t="s">
        <v>255</v>
      </c>
      <c r="D299" s="31" t="s">
        <v>148</v>
      </c>
      <c r="E299" s="31" t="s">
        <v>484</v>
      </c>
      <c r="F299" s="31" t="s">
        <v>488</v>
      </c>
      <c r="G299" s="34">
        <f aca="true" t="shared" si="14" ref="G299:G340">SUM(J299+H299)</f>
        <v>280</v>
      </c>
      <c r="H299" s="34"/>
      <c r="I299" s="74">
        <v>280</v>
      </c>
      <c r="J299" s="54">
        <v>280</v>
      </c>
      <c r="K299" s="93">
        <f t="shared" si="13"/>
        <v>0</v>
      </c>
    </row>
    <row r="300" spans="1:11" s="94" customFormat="1" ht="25.5">
      <c r="A300" s="86">
        <f t="shared" si="12"/>
        <v>288</v>
      </c>
      <c r="B300" s="33" t="s">
        <v>104</v>
      </c>
      <c r="C300" s="31" t="s">
        <v>255</v>
      </c>
      <c r="D300" s="31" t="s">
        <v>148</v>
      </c>
      <c r="E300" s="31" t="s">
        <v>510</v>
      </c>
      <c r="F300" s="31" t="s">
        <v>488</v>
      </c>
      <c r="G300" s="34">
        <f t="shared" si="14"/>
        <v>280</v>
      </c>
      <c r="H300" s="34"/>
      <c r="I300" s="74">
        <v>280</v>
      </c>
      <c r="J300" s="54">
        <v>280</v>
      </c>
      <c r="K300" s="93">
        <f t="shared" si="13"/>
        <v>0</v>
      </c>
    </row>
    <row r="301" spans="1:11" ht="12.75">
      <c r="A301" s="86">
        <f t="shared" si="12"/>
        <v>289</v>
      </c>
      <c r="B301" s="33" t="s">
        <v>97</v>
      </c>
      <c r="C301" s="31" t="s">
        <v>255</v>
      </c>
      <c r="D301" s="31" t="s">
        <v>148</v>
      </c>
      <c r="E301" s="31" t="s">
        <v>510</v>
      </c>
      <c r="F301" s="31" t="s">
        <v>260</v>
      </c>
      <c r="G301" s="34">
        <f t="shared" si="14"/>
        <v>280</v>
      </c>
      <c r="H301" s="34"/>
      <c r="I301" s="74">
        <v>280</v>
      </c>
      <c r="J301" s="54">
        <v>280</v>
      </c>
      <c r="K301" s="93">
        <f t="shared" si="13"/>
        <v>0</v>
      </c>
    </row>
    <row r="302" spans="1:11" ht="12.75">
      <c r="A302" s="86">
        <f t="shared" si="12"/>
        <v>290</v>
      </c>
      <c r="B302" s="33" t="s">
        <v>602</v>
      </c>
      <c r="C302" s="31" t="s">
        <v>255</v>
      </c>
      <c r="D302" s="31" t="s">
        <v>152</v>
      </c>
      <c r="E302" s="31" t="s">
        <v>279</v>
      </c>
      <c r="F302" s="31" t="s">
        <v>488</v>
      </c>
      <c r="G302" s="34">
        <f t="shared" si="14"/>
        <v>2167</v>
      </c>
      <c r="H302" s="34"/>
      <c r="I302" s="74">
        <v>2167</v>
      </c>
      <c r="J302" s="54">
        <v>2167</v>
      </c>
      <c r="K302" s="93">
        <f t="shared" si="13"/>
        <v>0</v>
      </c>
    </row>
    <row r="303" spans="1:11" ht="12.75">
      <c r="A303" s="86">
        <f t="shared" si="12"/>
        <v>291</v>
      </c>
      <c r="B303" s="33" t="s">
        <v>256</v>
      </c>
      <c r="C303" s="31" t="s">
        <v>255</v>
      </c>
      <c r="D303" s="31" t="s">
        <v>153</v>
      </c>
      <c r="E303" s="31" t="s">
        <v>279</v>
      </c>
      <c r="F303" s="31" t="s">
        <v>488</v>
      </c>
      <c r="G303" s="34">
        <f t="shared" si="14"/>
        <v>542</v>
      </c>
      <c r="H303" s="34"/>
      <c r="I303" s="74">
        <v>542</v>
      </c>
      <c r="J303" s="54">
        <v>542</v>
      </c>
      <c r="K303" s="93">
        <f t="shared" si="13"/>
        <v>0</v>
      </c>
    </row>
    <row r="304" spans="1:11" ht="12.75">
      <c r="A304" s="86">
        <f t="shared" si="12"/>
        <v>292</v>
      </c>
      <c r="B304" s="33" t="s">
        <v>603</v>
      </c>
      <c r="C304" s="31" t="s">
        <v>255</v>
      </c>
      <c r="D304" s="31" t="s">
        <v>153</v>
      </c>
      <c r="E304" s="31" t="s">
        <v>199</v>
      </c>
      <c r="F304" s="31" t="s">
        <v>488</v>
      </c>
      <c r="G304" s="34">
        <f t="shared" si="14"/>
        <v>542</v>
      </c>
      <c r="H304" s="34"/>
      <c r="I304" s="74">
        <v>542</v>
      </c>
      <c r="J304" s="54">
        <v>542</v>
      </c>
      <c r="K304" s="93">
        <f t="shared" si="13"/>
        <v>0</v>
      </c>
    </row>
    <row r="305" spans="1:11" ht="12.75">
      <c r="A305" s="86">
        <f t="shared" si="12"/>
        <v>293</v>
      </c>
      <c r="B305" s="33" t="s">
        <v>579</v>
      </c>
      <c r="C305" s="31" t="s">
        <v>255</v>
      </c>
      <c r="D305" s="31" t="s">
        <v>153</v>
      </c>
      <c r="E305" s="31" t="s">
        <v>154</v>
      </c>
      <c r="F305" s="31" t="s">
        <v>488</v>
      </c>
      <c r="G305" s="34">
        <f t="shared" si="14"/>
        <v>542</v>
      </c>
      <c r="H305" s="34"/>
      <c r="I305" s="74">
        <v>542</v>
      </c>
      <c r="J305" s="54">
        <v>542</v>
      </c>
      <c r="K305" s="93">
        <f t="shared" si="13"/>
        <v>0</v>
      </c>
    </row>
    <row r="306" spans="1:11" ht="12.75">
      <c r="A306" s="86">
        <f t="shared" si="12"/>
        <v>294</v>
      </c>
      <c r="B306" s="33" t="s">
        <v>609</v>
      </c>
      <c r="C306" s="31" t="s">
        <v>255</v>
      </c>
      <c r="D306" s="31" t="s">
        <v>153</v>
      </c>
      <c r="E306" s="31" t="s">
        <v>154</v>
      </c>
      <c r="F306" s="31" t="s">
        <v>141</v>
      </c>
      <c r="G306" s="34">
        <f t="shared" si="14"/>
        <v>542</v>
      </c>
      <c r="H306" s="34"/>
      <c r="I306" s="74">
        <v>542</v>
      </c>
      <c r="J306" s="54">
        <v>542</v>
      </c>
      <c r="K306" s="93">
        <f t="shared" si="13"/>
        <v>0</v>
      </c>
    </row>
    <row r="307" spans="1:11" ht="12.75">
      <c r="A307" s="86">
        <f t="shared" si="12"/>
        <v>295</v>
      </c>
      <c r="B307" s="33" t="s">
        <v>108</v>
      </c>
      <c r="C307" s="31" t="s">
        <v>255</v>
      </c>
      <c r="D307" s="31" t="s">
        <v>334</v>
      </c>
      <c r="E307" s="31" t="s">
        <v>279</v>
      </c>
      <c r="F307" s="31" t="s">
        <v>488</v>
      </c>
      <c r="G307" s="34">
        <f t="shared" si="14"/>
        <v>1625</v>
      </c>
      <c r="H307" s="34"/>
      <c r="I307" s="74">
        <v>1625</v>
      </c>
      <c r="J307" s="54">
        <v>1625</v>
      </c>
      <c r="K307" s="93">
        <f t="shared" si="13"/>
        <v>0</v>
      </c>
    </row>
    <row r="308" spans="1:11" ht="51">
      <c r="A308" s="86">
        <f t="shared" si="12"/>
        <v>296</v>
      </c>
      <c r="B308" s="33" t="s">
        <v>593</v>
      </c>
      <c r="C308" s="31" t="s">
        <v>255</v>
      </c>
      <c r="D308" s="31" t="s">
        <v>334</v>
      </c>
      <c r="E308" s="31" t="s">
        <v>198</v>
      </c>
      <c r="F308" s="31" t="s">
        <v>488</v>
      </c>
      <c r="G308" s="34">
        <f t="shared" si="14"/>
        <v>1505</v>
      </c>
      <c r="H308" s="34"/>
      <c r="I308" s="74">
        <v>1505</v>
      </c>
      <c r="J308" s="54">
        <v>1505</v>
      </c>
      <c r="K308" s="93">
        <f t="shared" si="13"/>
        <v>0</v>
      </c>
    </row>
    <row r="309" spans="1:11" ht="12.75">
      <c r="A309" s="86">
        <f t="shared" si="12"/>
        <v>297</v>
      </c>
      <c r="B309" s="33" t="s">
        <v>579</v>
      </c>
      <c r="C309" s="31" t="s">
        <v>255</v>
      </c>
      <c r="D309" s="31" t="s">
        <v>334</v>
      </c>
      <c r="E309" s="31" t="s">
        <v>151</v>
      </c>
      <c r="F309" s="31" t="s">
        <v>488</v>
      </c>
      <c r="G309" s="34">
        <f t="shared" si="14"/>
        <v>1505</v>
      </c>
      <c r="H309" s="34"/>
      <c r="I309" s="74">
        <v>1505</v>
      </c>
      <c r="J309" s="54">
        <v>1505</v>
      </c>
      <c r="K309" s="93">
        <f t="shared" si="13"/>
        <v>0</v>
      </c>
    </row>
    <row r="310" spans="1:11" ht="12.75">
      <c r="A310" s="86">
        <f t="shared" si="12"/>
        <v>298</v>
      </c>
      <c r="B310" s="33" t="s">
        <v>609</v>
      </c>
      <c r="C310" s="31" t="s">
        <v>255</v>
      </c>
      <c r="D310" s="31" t="s">
        <v>334</v>
      </c>
      <c r="E310" s="31" t="s">
        <v>151</v>
      </c>
      <c r="F310" s="31" t="s">
        <v>141</v>
      </c>
      <c r="G310" s="34">
        <f t="shared" si="14"/>
        <v>1505</v>
      </c>
      <c r="H310" s="34"/>
      <c r="I310" s="74">
        <v>1505</v>
      </c>
      <c r="J310" s="54">
        <v>1505</v>
      </c>
      <c r="K310" s="93">
        <f t="shared" si="13"/>
        <v>0</v>
      </c>
    </row>
    <row r="311" spans="1:11" ht="12.75">
      <c r="A311" s="86">
        <f t="shared" si="12"/>
        <v>299</v>
      </c>
      <c r="B311" s="33" t="s">
        <v>538</v>
      </c>
      <c r="C311" s="31" t="s">
        <v>255</v>
      </c>
      <c r="D311" s="31" t="s">
        <v>334</v>
      </c>
      <c r="E311" s="31" t="s">
        <v>484</v>
      </c>
      <c r="F311" s="31" t="s">
        <v>488</v>
      </c>
      <c r="G311" s="34">
        <f t="shared" si="14"/>
        <v>120</v>
      </c>
      <c r="H311" s="34"/>
      <c r="I311" s="74">
        <v>120</v>
      </c>
      <c r="J311" s="54">
        <v>120</v>
      </c>
      <c r="K311" s="93">
        <f t="shared" si="13"/>
        <v>0</v>
      </c>
    </row>
    <row r="312" spans="1:11" ht="25.5">
      <c r="A312" s="86">
        <f t="shared" si="12"/>
        <v>300</v>
      </c>
      <c r="B312" s="33" t="s">
        <v>109</v>
      </c>
      <c r="C312" s="31" t="s">
        <v>255</v>
      </c>
      <c r="D312" s="31" t="s">
        <v>334</v>
      </c>
      <c r="E312" s="31" t="s">
        <v>508</v>
      </c>
      <c r="F312" s="31" t="s">
        <v>488</v>
      </c>
      <c r="G312" s="34">
        <f t="shared" si="14"/>
        <v>120</v>
      </c>
      <c r="H312" s="34"/>
      <c r="I312" s="74">
        <v>120</v>
      </c>
      <c r="J312" s="54">
        <v>120</v>
      </c>
      <c r="K312" s="93">
        <f t="shared" si="13"/>
        <v>0</v>
      </c>
    </row>
    <row r="313" spans="1:11" ht="12.75">
      <c r="A313" s="86">
        <f t="shared" si="12"/>
        <v>301</v>
      </c>
      <c r="B313" s="33" t="s">
        <v>97</v>
      </c>
      <c r="C313" s="31" t="s">
        <v>255</v>
      </c>
      <c r="D313" s="31" t="s">
        <v>334</v>
      </c>
      <c r="E313" s="31" t="s">
        <v>508</v>
      </c>
      <c r="F313" s="31" t="s">
        <v>260</v>
      </c>
      <c r="G313" s="34">
        <f t="shared" si="14"/>
        <v>120</v>
      </c>
      <c r="H313" s="34"/>
      <c r="I313" s="74">
        <v>120</v>
      </c>
      <c r="J313" s="54">
        <v>120</v>
      </c>
      <c r="K313" s="93">
        <f t="shared" si="13"/>
        <v>0</v>
      </c>
    </row>
    <row r="314" spans="1:11" ht="12.75">
      <c r="A314" s="86">
        <f t="shared" si="12"/>
        <v>302</v>
      </c>
      <c r="B314" s="33" t="s">
        <v>110</v>
      </c>
      <c r="C314" s="31" t="s">
        <v>255</v>
      </c>
      <c r="D314" s="31" t="s">
        <v>168</v>
      </c>
      <c r="E314" s="31" t="s">
        <v>279</v>
      </c>
      <c r="F314" s="31" t="s">
        <v>488</v>
      </c>
      <c r="G314" s="34">
        <f t="shared" si="14"/>
        <v>3104</v>
      </c>
      <c r="H314" s="34">
        <f>H323</f>
        <v>0</v>
      </c>
      <c r="I314" s="74">
        <v>3104</v>
      </c>
      <c r="J314" s="54">
        <v>3104</v>
      </c>
      <c r="K314" s="93">
        <f t="shared" si="13"/>
        <v>0</v>
      </c>
    </row>
    <row r="315" spans="1:11" ht="12.75">
      <c r="A315" s="86">
        <f t="shared" si="12"/>
        <v>303</v>
      </c>
      <c r="B315" s="33" t="s">
        <v>111</v>
      </c>
      <c r="C315" s="31" t="s">
        <v>255</v>
      </c>
      <c r="D315" s="31" t="s">
        <v>169</v>
      </c>
      <c r="E315" s="31" t="s">
        <v>279</v>
      </c>
      <c r="F315" s="31" t="s">
        <v>488</v>
      </c>
      <c r="G315" s="34">
        <f t="shared" si="14"/>
        <v>400</v>
      </c>
      <c r="H315" s="34"/>
      <c r="I315" s="74">
        <v>400</v>
      </c>
      <c r="J315" s="54">
        <v>400</v>
      </c>
      <c r="K315" s="93">
        <f t="shared" si="13"/>
        <v>0</v>
      </c>
    </row>
    <row r="316" spans="1:11" ht="25.5">
      <c r="A316" s="86">
        <f t="shared" si="12"/>
        <v>304</v>
      </c>
      <c r="B316" s="33" t="s">
        <v>112</v>
      </c>
      <c r="C316" s="31" t="s">
        <v>255</v>
      </c>
      <c r="D316" s="31" t="s">
        <v>169</v>
      </c>
      <c r="E316" s="31" t="s">
        <v>201</v>
      </c>
      <c r="F316" s="31" t="s">
        <v>488</v>
      </c>
      <c r="G316" s="34">
        <f t="shared" si="14"/>
        <v>400</v>
      </c>
      <c r="H316" s="34"/>
      <c r="I316" s="74">
        <v>400</v>
      </c>
      <c r="J316" s="54">
        <v>400</v>
      </c>
      <c r="K316" s="93">
        <f t="shared" si="13"/>
        <v>0</v>
      </c>
    </row>
    <row r="317" spans="1:11" ht="25.5">
      <c r="A317" s="86">
        <f t="shared" si="12"/>
        <v>305</v>
      </c>
      <c r="B317" s="33" t="s">
        <v>113</v>
      </c>
      <c r="C317" s="31" t="s">
        <v>255</v>
      </c>
      <c r="D317" s="31" t="s">
        <v>169</v>
      </c>
      <c r="E317" s="31" t="s">
        <v>162</v>
      </c>
      <c r="F317" s="31" t="s">
        <v>488</v>
      </c>
      <c r="G317" s="34">
        <f t="shared" si="14"/>
        <v>400</v>
      </c>
      <c r="H317" s="34"/>
      <c r="I317" s="74">
        <v>400</v>
      </c>
      <c r="J317" s="54">
        <v>400</v>
      </c>
      <c r="K317" s="93">
        <f t="shared" si="13"/>
        <v>0</v>
      </c>
    </row>
    <row r="318" spans="1:11" ht="12.75">
      <c r="A318" s="86">
        <f t="shared" si="12"/>
        <v>306</v>
      </c>
      <c r="B318" s="33" t="s">
        <v>609</v>
      </c>
      <c r="C318" s="31" t="s">
        <v>255</v>
      </c>
      <c r="D318" s="31" t="s">
        <v>169</v>
      </c>
      <c r="E318" s="31" t="s">
        <v>162</v>
      </c>
      <c r="F318" s="31" t="s">
        <v>141</v>
      </c>
      <c r="G318" s="34">
        <f t="shared" si="14"/>
        <v>400</v>
      </c>
      <c r="H318" s="34"/>
      <c r="I318" s="74">
        <v>400</v>
      </c>
      <c r="J318" s="54">
        <v>400</v>
      </c>
      <c r="K318" s="93">
        <f t="shared" si="13"/>
        <v>0</v>
      </c>
    </row>
    <row r="319" spans="1:11" ht="12.75">
      <c r="A319" s="86">
        <f t="shared" si="12"/>
        <v>307</v>
      </c>
      <c r="B319" s="33" t="s">
        <v>20</v>
      </c>
      <c r="C319" s="31" t="s">
        <v>255</v>
      </c>
      <c r="D319" s="31" t="s">
        <v>264</v>
      </c>
      <c r="E319" s="31" t="s">
        <v>279</v>
      </c>
      <c r="F319" s="31" t="s">
        <v>488</v>
      </c>
      <c r="G319" s="34">
        <f t="shared" si="14"/>
        <v>2704</v>
      </c>
      <c r="H319" s="34">
        <f>H323</f>
        <v>0</v>
      </c>
      <c r="I319" s="74">
        <v>2704</v>
      </c>
      <c r="J319" s="54">
        <v>2704</v>
      </c>
      <c r="K319" s="93">
        <f t="shared" si="13"/>
        <v>0</v>
      </c>
    </row>
    <row r="320" spans="1:11" ht="12.75">
      <c r="A320" s="86">
        <f t="shared" si="12"/>
        <v>308</v>
      </c>
      <c r="B320" s="33" t="s">
        <v>309</v>
      </c>
      <c r="C320" s="31" t="s">
        <v>255</v>
      </c>
      <c r="D320" s="31" t="s">
        <v>264</v>
      </c>
      <c r="E320" s="31" t="s">
        <v>307</v>
      </c>
      <c r="F320" s="31" t="s">
        <v>488</v>
      </c>
      <c r="G320" s="34">
        <f t="shared" si="14"/>
        <v>2704</v>
      </c>
      <c r="H320" s="34">
        <f>H323</f>
        <v>0</v>
      </c>
      <c r="I320" s="74">
        <v>2704</v>
      </c>
      <c r="J320" s="54">
        <v>2704</v>
      </c>
      <c r="K320" s="93">
        <f t="shared" si="13"/>
        <v>0</v>
      </c>
    </row>
    <row r="321" spans="1:11" ht="12.75">
      <c r="A321" s="86">
        <f t="shared" si="12"/>
        <v>309</v>
      </c>
      <c r="B321" s="33" t="s">
        <v>310</v>
      </c>
      <c r="C321" s="31" t="s">
        <v>255</v>
      </c>
      <c r="D321" s="31" t="s">
        <v>264</v>
      </c>
      <c r="E321" s="31" t="s">
        <v>306</v>
      </c>
      <c r="F321" s="31" t="s">
        <v>488</v>
      </c>
      <c r="G321" s="34">
        <f t="shared" si="14"/>
        <v>2704</v>
      </c>
      <c r="H321" s="34">
        <f>H323</f>
        <v>0</v>
      </c>
      <c r="I321" s="74">
        <v>2704</v>
      </c>
      <c r="J321" s="54">
        <v>2704</v>
      </c>
      <c r="K321" s="93">
        <f t="shared" si="13"/>
        <v>0</v>
      </c>
    </row>
    <row r="322" spans="1:11" ht="38.25" customHeight="1">
      <c r="A322" s="86">
        <f t="shared" si="12"/>
        <v>310</v>
      </c>
      <c r="B322" s="33" t="s">
        <v>308</v>
      </c>
      <c r="C322" s="31" t="s">
        <v>255</v>
      </c>
      <c r="D322" s="31" t="s">
        <v>264</v>
      </c>
      <c r="E322" s="31" t="s">
        <v>305</v>
      </c>
      <c r="F322" s="31" t="s">
        <v>488</v>
      </c>
      <c r="G322" s="34">
        <f t="shared" si="14"/>
        <v>2704</v>
      </c>
      <c r="H322" s="34">
        <f>H323</f>
        <v>0</v>
      </c>
      <c r="I322" s="74">
        <v>2704</v>
      </c>
      <c r="J322" s="54">
        <v>2704</v>
      </c>
      <c r="K322" s="93">
        <f t="shared" si="13"/>
        <v>0</v>
      </c>
    </row>
    <row r="323" spans="1:11" ht="12.75">
      <c r="A323" s="86">
        <f t="shared" si="12"/>
        <v>311</v>
      </c>
      <c r="B323" s="33" t="s">
        <v>580</v>
      </c>
      <c r="C323" s="31" t="s">
        <v>255</v>
      </c>
      <c r="D323" s="31" t="s">
        <v>264</v>
      </c>
      <c r="E323" s="31" t="s">
        <v>305</v>
      </c>
      <c r="F323" s="31" t="s">
        <v>141</v>
      </c>
      <c r="G323" s="34">
        <f t="shared" si="14"/>
        <v>2704</v>
      </c>
      <c r="H323" s="34"/>
      <c r="I323" s="74">
        <v>2704</v>
      </c>
      <c r="J323" s="54">
        <v>2704</v>
      </c>
      <c r="K323" s="93">
        <f t="shared" si="13"/>
        <v>0</v>
      </c>
    </row>
    <row r="324" spans="1:11" ht="12.75">
      <c r="A324" s="86">
        <f t="shared" si="12"/>
        <v>312</v>
      </c>
      <c r="B324" s="35" t="s">
        <v>114</v>
      </c>
      <c r="C324" s="36" t="s">
        <v>493</v>
      </c>
      <c r="D324" s="36" t="s">
        <v>489</v>
      </c>
      <c r="E324" s="36" t="s">
        <v>279</v>
      </c>
      <c r="F324" s="36" t="s">
        <v>488</v>
      </c>
      <c r="G324" s="37">
        <f t="shared" si="14"/>
        <v>2677.06</v>
      </c>
      <c r="H324" s="37">
        <f>SUM(H325)</f>
        <v>-871.94</v>
      </c>
      <c r="I324" s="74">
        <v>3549</v>
      </c>
      <c r="J324" s="54">
        <v>3549</v>
      </c>
      <c r="K324" s="93">
        <f t="shared" si="13"/>
        <v>0</v>
      </c>
    </row>
    <row r="325" spans="1:11" ht="12.75">
      <c r="A325" s="86">
        <f t="shared" si="12"/>
        <v>313</v>
      </c>
      <c r="B325" s="33" t="s">
        <v>208</v>
      </c>
      <c r="C325" s="31" t="s">
        <v>493</v>
      </c>
      <c r="D325" s="31" t="s">
        <v>434</v>
      </c>
      <c r="E325" s="31" t="s">
        <v>279</v>
      </c>
      <c r="F325" s="31" t="s">
        <v>488</v>
      </c>
      <c r="G325" s="34">
        <f t="shared" si="14"/>
        <v>2677.06</v>
      </c>
      <c r="H325" s="34">
        <f>SUM(H326)</f>
        <v>-871.94</v>
      </c>
      <c r="I325" s="74">
        <v>3549</v>
      </c>
      <c r="J325" s="54">
        <v>3549</v>
      </c>
      <c r="K325" s="93">
        <f t="shared" si="13"/>
        <v>0</v>
      </c>
    </row>
    <row r="326" spans="1:11" ht="38.25">
      <c r="A326" s="86">
        <f t="shared" si="12"/>
        <v>314</v>
      </c>
      <c r="B326" s="33" t="s">
        <v>483</v>
      </c>
      <c r="C326" s="31" t="s">
        <v>493</v>
      </c>
      <c r="D326" s="31" t="s">
        <v>438</v>
      </c>
      <c r="E326" s="31" t="s">
        <v>279</v>
      </c>
      <c r="F326" s="31" t="s">
        <v>488</v>
      </c>
      <c r="G326" s="34">
        <f t="shared" si="14"/>
        <v>2677.06</v>
      </c>
      <c r="H326" s="34">
        <f>SUM(H327)</f>
        <v>-871.94</v>
      </c>
      <c r="I326" s="74">
        <v>3549</v>
      </c>
      <c r="J326" s="54">
        <v>3549</v>
      </c>
      <c r="K326" s="93">
        <f t="shared" si="13"/>
        <v>0</v>
      </c>
    </row>
    <row r="327" spans="1:11" ht="38.25">
      <c r="A327" s="86">
        <f t="shared" si="12"/>
        <v>315</v>
      </c>
      <c r="B327" s="33" t="s">
        <v>280</v>
      </c>
      <c r="C327" s="31" t="s">
        <v>493</v>
      </c>
      <c r="D327" s="31" t="s">
        <v>438</v>
      </c>
      <c r="E327" s="31" t="s">
        <v>173</v>
      </c>
      <c r="F327" s="31" t="s">
        <v>488</v>
      </c>
      <c r="G327" s="34">
        <f t="shared" si="14"/>
        <v>2677.06</v>
      </c>
      <c r="H327" s="34">
        <f>SUM(H329+H331+H333)</f>
        <v>-871.94</v>
      </c>
      <c r="I327" s="74">
        <v>3549</v>
      </c>
      <c r="J327" s="54">
        <v>3549</v>
      </c>
      <c r="K327" s="93">
        <f t="shared" si="13"/>
        <v>0</v>
      </c>
    </row>
    <row r="328" spans="1:11" ht="12.75">
      <c r="A328" s="86">
        <f t="shared" si="12"/>
        <v>316</v>
      </c>
      <c r="B328" s="33" t="s">
        <v>447</v>
      </c>
      <c r="C328" s="31" t="s">
        <v>493</v>
      </c>
      <c r="D328" s="31" t="s">
        <v>438</v>
      </c>
      <c r="E328" s="31" t="s">
        <v>439</v>
      </c>
      <c r="F328" s="31" t="s">
        <v>488</v>
      </c>
      <c r="G328" s="34">
        <f t="shared" si="14"/>
        <v>1762.9299999999998</v>
      </c>
      <c r="H328" s="34">
        <f>SUM(H329)</f>
        <v>-901.07</v>
      </c>
      <c r="I328" s="74">
        <v>2664</v>
      </c>
      <c r="J328" s="54">
        <v>2664</v>
      </c>
      <c r="K328" s="93">
        <f t="shared" si="13"/>
        <v>0</v>
      </c>
    </row>
    <row r="329" spans="1:11" ht="12.75" customHeight="1">
      <c r="A329" s="86">
        <f t="shared" si="12"/>
        <v>317</v>
      </c>
      <c r="B329" s="33" t="s">
        <v>403</v>
      </c>
      <c r="C329" s="31" t="s">
        <v>493</v>
      </c>
      <c r="D329" s="31" t="s">
        <v>438</v>
      </c>
      <c r="E329" s="31" t="s">
        <v>439</v>
      </c>
      <c r="F329" s="31" t="s">
        <v>437</v>
      </c>
      <c r="G329" s="34">
        <f t="shared" si="14"/>
        <v>1762.9299999999998</v>
      </c>
      <c r="H329" s="34">
        <v>-901.07</v>
      </c>
      <c r="I329" s="74">
        <v>2664</v>
      </c>
      <c r="J329" s="54">
        <v>2664</v>
      </c>
      <c r="K329" s="93">
        <f t="shared" si="13"/>
        <v>0</v>
      </c>
    </row>
    <row r="330" spans="1:11" ht="25.5">
      <c r="A330" s="86">
        <f t="shared" si="12"/>
        <v>318</v>
      </c>
      <c r="B330" s="33" t="s">
        <v>115</v>
      </c>
      <c r="C330" s="31" t="s">
        <v>493</v>
      </c>
      <c r="D330" s="31" t="s">
        <v>438</v>
      </c>
      <c r="E330" s="31" t="s">
        <v>440</v>
      </c>
      <c r="F330" s="31" t="s">
        <v>488</v>
      </c>
      <c r="G330" s="34">
        <f t="shared" si="14"/>
        <v>842.13</v>
      </c>
      <c r="H330" s="34">
        <f>H331</f>
        <v>29.13</v>
      </c>
      <c r="I330" s="74">
        <v>813</v>
      </c>
      <c r="J330" s="54">
        <v>813</v>
      </c>
      <c r="K330" s="93">
        <f t="shared" si="13"/>
        <v>0</v>
      </c>
    </row>
    <row r="331" spans="1:11" ht="13.5" customHeight="1">
      <c r="A331" s="86">
        <f t="shared" si="12"/>
        <v>319</v>
      </c>
      <c r="B331" s="33" t="s">
        <v>403</v>
      </c>
      <c r="C331" s="31" t="s">
        <v>493</v>
      </c>
      <c r="D331" s="31" t="s">
        <v>438</v>
      </c>
      <c r="E331" s="31" t="s">
        <v>440</v>
      </c>
      <c r="F331" s="31" t="s">
        <v>437</v>
      </c>
      <c r="G331" s="34">
        <f t="shared" si="14"/>
        <v>842.13</v>
      </c>
      <c r="H331" s="34">
        <v>29.13</v>
      </c>
      <c r="I331" s="74">
        <v>813</v>
      </c>
      <c r="J331" s="54">
        <v>813</v>
      </c>
      <c r="K331" s="93">
        <f t="shared" si="13"/>
        <v>0</v>
      </c>
    </row>
    <row r="332" spans="1:11" ht="25.5">
      <c r="A332" s="86">
        <f t="shared" si="12"/>
        <v>320</v>
      </c>
      <c r="B332" s="33" t="s">
        <v>116</v>
      </c>
      <c r="C332" s="31" t="s">
        <v>493</v>
      </c>
      <c r="D332" s="31" t="s">
        <v>438</v>
      </c>
      <c r="E332" s="31" t="s">
        <v>441</v>
      </c>
      <c r="F332" s="31" t="s">
        <v>488</v>
      </c>
      <c r="G332" s="34">
        <f t="shared" si="14"/>
        <v>72</v>
      </c>
      <c r="H332" s="34"/>
      <c r="I332" s="74">
        <v>72</v>
      </c>
      <c r="J332" s="54">
        <v>72</v>
      </c>
      <c r="K332" s="93">
        <f t="shared" si="13"/>
        <v>0</v>
      </c>
    </row>
    <row r="333" spans="1:11" ht="15" customHeight="1">
      <c r="A333" s="86">
        <f t="shared" si="12"/>
        <v>321</v>
      </c>
      <c r="B333" s="33" t="s">
        <v>403</v>
      </c>
      <c r="C333" s="31" t="s">
        <v>493</v>
      </c>
      <c r="D333" s="31" t="s">
        <v>438</v>
      </c>
      <c r="E333" s="31" t="s">
        <v>441</v>
      </c>
      <c r="F333" s="31" t="s">
        <v>437</v>
      </c>
      <c r="G333" s="34">
        <f t="shared" si="14"/>
        <v>72</v>
      </c>
      <c r="H333" s="34"/>
      <c r="I333" s="74">
        <v>72</v>
      </c>
      <c r="J333" s="54">
        <v>72</v>
      </c>
      <c r="K333" s="93">
        <f t="shared" si="13"/>
        <v>0</v>
      </c>
    </row>
    <row r="334" spans="1:11" ht="15" customHeight="1">
      <c r="A334" s="86">
        <f aca="true" t="shared" si="15" ref="A334:A339">SUM(A333+1)</f>
        <v>322</v>
      </c>
      <c r="B334" s="35" t="s">
        <v>354</v>
      </c>
      <c r="C334" s="36" t="s">
        <v>353</v>
      </c>
      <c r="D334" s="36" t="s">
        <v>489</v>
      </c>
      <c r="E334" s="36" t="s">
        <v>279</v>
      </c>
      <c r="F334" s="36" t="s">
        <v>488</v>
      </c>
      <c r="G334" s="37">
        <f aca="true" t="shared" si="16" ref="G334:G339">SUM(J334+H334)</f>
        <v>882.61</v>
      </c>
      <c r="H334" s="112">
        <v>882.61</v>
      </c>
      <c r="I334" s="75"/>
      <c r="J334" s="55"/>
      <c r="K334" s="93"/>
    </row>
    <row r="335" spans="1:11" ht="15" customHeight="1">
      <c r="A335" s="86">
        <f t="shared" si="15"/>
        <v>323</v>
      </c>
      <c r="B335" s="33" t="s">
        <v>208</v>
      </c>
      <c r="C335" s="31" t="s">
        <v>353</v>
      </c>
      <c r="D335" s="31" t="s">
        <v>434</v>
      </c>
      <c r="E335" s="31" t="s">
        <v>279</v>
      </c>
      <c r="F335" s="31" t="s">
        <v>488</v>
      </c>
      <c r="G335" s="34">
        <f t="shared" si="16"/>
        <v>882.61</v>
      </c>
      <c r="H335" s="112">
        <v>882.61</v>
      </c>
      <c r="I335" s="75"/>
      <c r="J335" s="55"/>
      <c r="K335" s="93"/>
    </row>
    <row r="336" spans="1:11" ht="15" customHeight="1">
      <c r="A336" s="86">
        <f t="shared" si="15"/>
        <v>324</v>
      </c>
      <c r="B336" s="33" t="s">
        <v>483</v>
      </c>
      <c r="C336" s="31" t="s">
        <v>353</v>
      </c>
      <c r="D336" s="31" t="s">
        <v>438</v>
      </c>
      <c r="E336" s="31" t="s">
        <v>279</v>
      </c>
      <c r="F336" s="31" t="s">
        <v>488</v>
      </c>
      <c r="G336" s="34">
        <f t="shared" si="16"/>
        <v>882.61</v>
      </c>
      <c r="H336" s="112">
        <v>882.61</v>
      </c>
      <c r="I336" s="75"/>
      <c r="J336" s="55"/>
      <c r="K336" s="93"/>
    </row>
    <row r="337" spans="1:11" ht="15" customHeight="1">
      <c r="A337" s="86">
        <f t="shared" si="15"/>
        <v>325</v>
      </c>
      <c r="B337" s="33" t="s">
        <v>280</v>
      </c>
      <c r="C337" s="31" t="s">
        <v>353</v>
      </c>
      <c r="D337" s="31" t="s">
        <v>438</v>
      </c>
      <c r="E337" s="31" t="s">
        <v>173</v>
      </c>
      <c r="F337" s="31" t="s">
        <v>488</v>
      </c>
      <c r="G337" s="34">
        <f t="shared" si="16"/>
        <v>882.61</v>
      </c>
      <c r="H337" s="112">
        <v>882.61</v>
      </c>
      <c r="I337" s="75"/>
      <c r="J337" s="55"/>
      <c r="K337" s="93"/>
    </row>
    <row r="338" spans="1:11" ht="15" customHeight="1">
      <c r="A338" s="86">
        <f t="shared" si="15"/>
        <v>326</v>
      </c>
      <c r="B338" s="33" t="s">
        <v>447</v>
      </c>
      <c r="C338" s="31" t="s">
        <v>353</v>
      </c>
      <c r="D338" s="31" t="s">
        <v>438</v>
      </c>
      <c r="E338" s="31" t="s">
        <v>439</v>
      </c>
      <c r="F338" s="31" t="s">
        <v>488</v>
      </c>
      <c r="G338" s="34">
        <f t="shared" si="16"/>
        <v>882.61</v>
      </c>
      <c r="H338" s="112">
        <v>882.61</v>
      </c>
      <c r="I338" s="75"/>
      <c r="J338" s="55"/>
      <c r="K338" s="93"/>
    </row>
    <row r="339" spans="1:11" ht="15" customHeight="1">
      <c r="A339" s="86">
        <f t="shared" si="15"/>
        <v>327</v>
      </c>
      <c r="B339" s="33" t="s">
        <v>403</v>
      </c>
      <c r="C339" s="31" t="s">
        <v>353</v>
      </c>
      <c r="D339" s="31" t="s">
        <v>438</v>
      </c>
      <c r="E339" s="31" t="s">
        <v>439</v>
      </c>
      <c r="F339" s="31" t="s">
        <v>437</v>
      </c>
      <c r="G339" s="34">
        <f t="shared" si="16"/>
        <v>882.61</v>
      </c>
      <c r="H339" s="112">
        <v>882.61</v>
      </c>
      <c r="I339" s="75"/>
      <c r="J339" s="55"/>
      <c r="K339" s="93"/>
    </row>
    <row r="340" spans="2:11" ht="12.75">
      <c r="B340" s="113" t="s">
        <v>172</v>
      </c>
      <c r="C340" s="113"/>
      <c r="D340" s="113"/>
      <c r="E340" s="113"/>
      <c r="F340" s="113"/>
      <c r="G340" s="37">
        <f t="shared" si="14"/>
        <v>558878.2847</v>
      </c>
      <c r="H340" s="50">
        <f>H324+H292+H256+H205+H12+H334</f>
        <v>1328.36</v>
      </c>
      <c r="I340" s="75">
        <v>557549.93</v>
      </c>
      <c r="J340" s="55">
        <v>557549.9247</v>
      </c>
      <c r="K340" s="111">
        <f t="shared" si="13"/>
        <v>-0.005300000077113509</v>
      </c>
    </row>
    <row r="341" ht="12.75">
      <c r="J341" s="93"/>
    </row>
    <row r="345" ht="12.75">
      <c r="H345" s="16">
        <v>1328.36</v>
      </c>
    </row>
    <row r="643" ht="12.75">
      <c r="G643" s="16">
        <f>SUBTOTAL(9,G54:G311)</f>
        <v>3219820.951899999</v>
      </c>
    </row>
  </sheetData>
  <sheetProtection/>
  <autoFilter ref="A11:K340"/>
  <mergeCells count="2">
    <mergeCell ref="A8:G8"/>
    <mergeCell ref="B340:F34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I126"/>
  <sheetViews>
    <sheetView zoomScalePageLayoutView="0" workbookViewId="0" topLeftCell="A22">
      <selection activeCell="J5" sqref="J5"/>
    </sheetView>
  </sheetViews>
  <sheetFormatPr defaultColWidth="9.00390625" defaultRowHeight="12.75"/>
  <cols>
    <col min="1" max="1" width="4.75390625" style="7" customWidth="1"/>
    <col min="2" max="2" width="55.75390625" style="48" customWidth="1"/>
    <col min="3" max="3" width="7.75390625" style="7" customWidth="1"/>
    <col min="4" max="4" width="4.75390625" style="7" customWidth="1"/>
    <col min="5" max="5" width="6.75390625" style="7" customWidth="1"/>
    <col min="6" max="6" width="4.75390625" style="7" customWidth="1"/>
    <col min="7" max="7" width="7.875" style="7" customWidth="1"/>
    <col min="8" max="8" width="11.625" style="7" hidden="1" customWidth="1"/>
    <col min="9" max="9" width="11.375" style="65" hidden="1" customWidth="1"/>
    <col min="10" max="16384" width="9.125" style="12" customWidth="1"/>
  </cols>
  <sheetData>
    <row r="1" spans="7:9" ht="12.75">
      <c r="G1" s="6" t="s">
        <v>257</v>
      </c>
      <c r="H1" s="6"/>
      <c r="I1" s="64"/>
    </row>
    <row r="2" spans="7:9" ht="12.75">
      <c r="G2" s="6" t="s">
        <v>485</v>
      </c>
      <c r="H2" s="6"/>
      <c r="I2" s="64"/>
    </row>
    <row r="3" spans="7:9" ht="12.75">
      <c r="G3" s="6" t="s">
        <v>486</v>
      </c>
      <c r="H3" s="6"/>
      <c r="I3" s="64"/>
    </row>
    <row r="4" spans="7:9" ht="12.75">
      <c r="G4" s="6" t="s">
        <v>487</v>
      </c>
      <c r="H4" s="6"/>
      <c r="I4" s="64"/>
    </row>
    <row r="5" spans="7:9" ht="12.75">
      <c r="G5" s="6" t="s">
        <v>486</v>
      </c>
      <c r="H5" s="6"/>
      <c r="I5" s="64"/>
    </row>
    <row r="6" spans="7:9" ht="12.75">
      <c r="G6" s="6" t="s">
        <v>296</v>
      </c>
      <c r="H6" s="6"/>
      <c r="I6" s="64"/>
    </row>
    <row r="7" ht="12.75" customHeight="1"/>
    <row r="8" spans="1:9" ht="12.75">
      <c r="A8" s="118" t="s">
        <v>219</v>
      </c>
      <c r="B8" s="119"/>
      <c r="C8" s="119"/>
      <c r="D8" s="119"/>
      <c r="E8" s="119"/>
      <c r="F8" s="119"/>
      <c r="G8" s="119"/>
      <c r="H8" s="12"/>
      <c r="I8" s="66"/>
    </row>
    <row r="9" spans="7:9" ht="12.75">
      <c r="G9" s="6"/>
      <c r="H9" s="6"/>
      <c r="I9" s="64"/>
    </row>
    <row r="10" spans="1:9" ht="78.75">
      <c r="A10" s="8" t="s">
        <v>14</v>
      </c>
      <c r="B10" s="8" t="s">
        <v>7</v>
      </c>
      <c r="C10" s="8" t="s">
        <v>8</v>
      </c>
      <c r="D10" s="8" t="s">
        <v>286</v>
      </c>
      <c r="E10" s="8" t="s">
        <v>287</v>
      </c>
      <c r="F10" s="8" t="s">
        <v>12</v>
      </c>
      <c r="G10" s="8" t="s">
        <v>176</v>
      </c>
      <c r="H10" s="8"/>
      <c r="I10" s="67" t="s">
        <v>565</v>
      </c>
    </row>
    <row r="11" spans="1:9" ht="12.75">
      <c r="A11" s="13">
        <v>1</v>
      </c>
      <c r="B11" s="8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/>
      <c r="I11" s="68">
        <v>7</v>
      </c>
    </row>
    <row r="12" spans="1:9" ht="12.75">
      <c r="A12" s="14">
        <v>1</v>
      </c>
      <c r="B12" s="33" t="s">
        <v>494</v>
      </c>
      <c r="C12" s="31" t="s">
        <v>484</v>
      </c>
      <c r="D12" s="31" t="s">
        <v>488</v>
      </c>
      <c r="E12" s="31" t="s">
        <v>489</v>
      </c>
      <c r="F12" s="31" t="s">
        <v>488</v>
      </c>
      <c r="G12" s="25">
        <f>SUM(G13+G18+G23+G28+G33+G38+G43+G48+G53+G58+G63+G68+G73+G78+G83+G88+G93+G98+G103+G111+G116+G121)</f>
        <v>18789.9</v>
      </c>
      <c r="H12" s="25">
        <f>SUM(H13+H18+H23+H28+H33+H38+H43+H48+H53+H58+H63+H68+H73+H78+H83+H88+H93+H98+H103+H111+H116+H121)</f>
        <v>238</v>
      </c>
      <c r="I12" s="25">
        <f>SUM(I13+I18+I23+I28+I33+I38+I43+I48+I53+I58+I63+I68+I73+I78+I83+I88+I93+I98+I103+I111+I116+I121)</f>
        <v>18551.9</v>
      </c>
    </row>
    <row r="13" spans="1:9" ht="38.25">
      <c r="A13" s="32">
        <f>SUM(A12+1)</f>
        <v>2</v>
      </c>
      <c r="B13" s="35" t="s">
        <v>495</v>
      </c>
      <c r="C13" s="36" t="s">
        <v>496</v>
      </c>
      <c r="D13" s="36" t="s">
        <v>488</v>
      </c>
      <c r="E13" s="36" t="s">
        <v>489</v>
      </c>
      <c r="F13" s="36" t="s">
        <v>488</v>
      </c>
      <c r="G13" s="37">
        <f aca="true" t="shared" si="0" ref="G13:G44">H13+I13</f>
        <v>360</v>
      </c>
      <c r="H13" s="37"/>
      <c r="I13" s="39">
        <v>360</v>
      </c>
    </row>
    <row r="14" spans="1:9" ht="12.75">
      <c r="A14" s="15">
        <f aca="true" t="shared" si="1" ref="A14:A93">SUM(A13+1)</f>
        <v>3</v>
      </c>
      <c r="B14" s="33" t="s">
        <v>72</v>
      </c>
      <c r="C14" s="31" t="s">
        <v>496</v>
      </c>
      <c r="D14" s="31" t="s">
        <v>207</v>
      </c>
      <c r="E14" s="31" t="s">
        <v>489</v>
      </c>
      <c r="F14" s="31" t="s">
        <v>488</v>
      </c>
      <c r="G14" s="34">
        <f t="shared" si="0"/>
        <v>360</v>
      </c>
      <c r="H14" s="34"/>
      <c r="I14" s="58">
        <v>360</v>
      </c>
    </row>
    <row r="15" spans="1:9" ht="12.75">
      <c r="A15" s="15">
        <f t="shared" si="1"/>
        <v>4</v>
      </c>
      <c r="B15" s="33" t="s">
        <v>73</v>
      </c>
      <c r="C15" s="31" t="s">
        <v>496</v>
      </c>
      <c r="D15" s="31" t="s">
        <v>207</v>
      </c>
      <c r="E15" s="31" t="s">
        <v>369</v>
      </c>
      <c r="F15" s="31" t="s">
        <v>488</v>
      </c>
      <c r="G15" s="34">
        <f t="shared" si="0"/>
        <v>360</v>
      </c>
      <c r="H15" s="34"/>
      <c r="I15" s="58">
        <v>360</v>
      </c>
    </row>
    <row r="16" spans="1:9" ht="12.75">
      <c r="A16" s="15">
        <f t="shared" si="1"/>
        <v>5</v>
      </c>
      <c r="B16" s="33" t="s">
        <v>74</v>
      </c>
      <c r="C16" s="31" t="s">
        <v>496</v>
      </c>
      <c r="D16" s="31" t="s">
        <v>207</v>
      </c>
      <c r="E16" s="31" t="s">
        <v>370</v>
      </c>
      <c r="F16" s="31" t="s">
        <v>488</v>
      </c>
      <c r="G16" s="34">
        <f t="shared" si="0"/>
        <v>360</v>
      </c>
      <c r="H16" s="34"/>
      <c r="I16" s="58">
        <v>360</v>
      </c>
    </row>
    <row r="17" spans="1:9" ht="12.75">
      <c r="A17" s="15">
        <f t="shared" si="1"/>
        <v>6</v>
      </c>
      <c r="B17" s="33" t="s">
        <v>539</v>
      </c>
      <c r="C17" s="31" t="s">
        <v>496</v>
      </c>
      <c r="D17" s="31" t="s">
        <v>207</v>
      </c>
      <c r="E17" s="31" t="s">
        <v>370</v>
      </c>
      <c r="F17" s="31" t="s">
        <v>260</v>
      </c>
      <c r="G17" s="34">
        <f t="shared" si="0"/>
        <v>360</v>
      </c>
      <c r="H17" s="34"/>
      <c r="I17" s="58">
        <v>360</v>
      </c>
    </row>
    <row r="18" spans="1:9" ht="38.25">
      <c r="A18" s="32">
        <f t="shared" si="1"/>
        <v>7</v>
      </c>
      <c r="B18" s="35" t="s">
        <v>497</v>
      </c>
      <c r="C18" s="36" t="s">
        <v>498</v>
      </c>
      <c r="D18" s="36" t="s">
        <v>488</v>
      </c>
      <c r="E18" s="36" t="s">
        <v>489</v>
      </c>
      <c r="F18" s="36" t="s">
        <v>488</v>
      </c>
      <c r="G18" s="37">
        <f t="shared" si="0"/>
        <v>660</v>
      </c>
      <c r="H18" s="37"/>
      <c r="I18" s="39">
        <v>660</v>
      </c>
    </row>
    <row r="19" spans="1:9" s="16" customFormat="1" ht="12.75">
      <c r="A19" s="15">
        <f t="shared" si="1"/>
        <v>8</v>
      </c>
      <c r="B19" s="33" t="s">
        <v>72</v>
      </c>
      <c r="C19" s="31" t="s">
        <v>498</v>
      </c>
      <c r="D19" s="31" t="s">
        <v>207</v>
      </c>
      <c r="E19" s="31" t="s">
        <v>489</v>
      </c>
      <c r="F19" s="31" t="s">
        <v>488</v>
      </c>
      <c r="G19" s="34">
        <f t="shared" si="0"/>
        <v>660</v>
      </c>
      <c r="H19" s="34"/>
      <c r="I19" s="58">
        <v>660</v>
      </c>
    </row>
    <row r="20" spans="1:9" s="16" customFormat="1" ht="12.75">
      <c r="A20" s="15">
        <f t="shared" si="1"/>
        <v>9</v>
      </c>
      <c r="B20" s="33" t="s">
        <v>73</v>
      </c>
      <c r="C20" s="31" t="s">
        <v>498</v>
      </c>
      <c r="D20" s="31" t="s">
        <v>207</v>
      </c>
      <c r="E20" s="31" t="s">
        <v>369</v>
      </c>
      <c r="F20" s="31" t="s">
        <v>488</v>
      </c>
      <c r="G20" s="34">
        <f t="shared" si="0"/>
        <v>660</v>
      </c>
      <c r="H20" s="34"/>
      <c r="I20" s="58">
        <v>660</v>
      </c>
    </row>
    <row r="21" spans="1:9" s="16" customFormat="1" ht="12.75">
      <c r="A21" s="15">
        <f t="shared" si="1"/>
        <v>10</v>
      </c>
      <c r="B21" s="33" t="s">
        <v>75</v>
      </c>
      <c r="C21" s="31" t="s">
        <v>498</v>
      </c>
      <c r="D21" s="31" t="s">
        <v>207</v>
      </c>
      <c r="E21" s="31" t="s">
        <v>371</v>
      </c>
      <c r="F21" s="31" t="s">
        <v>488</v>
      </c>
      <c r="G21" s="34">
        <f t="shared" si="0"/>
        <v>660</v>
      </c>
      <c r="H21" s="34"/>
      <c r="I21" s="58">
        <v>660</v>
      </c>
    </row>
    <row r="22" spans="1:9" ht="12.75">
      <c r="A22" s="15">
        <f t="shared" si="1"/>
        <v>11</v>
      </c>
      <c r="B22" s="33" t="s">
        <v>539</v>
      </c>
      <c r="C22" s="31" t="s">
        <v>498</v>
      </c>
      <c r="D22" s="31" t="s">
        <v>207</v>
      </c>
      <c r="E22" s="31" t="s">
        <v>371</v>
      </c>
      <c r="F22" s="31" t="s">
        <v>260</v>
      </c>
      <c r="G22" s="34">
        <f t="shared" si="0"/>
        <v>660</v>
      </c>
      <c r="H22" s="34"/>
      <c r="I22" s="58">
        <v>660</v>
      </c>
    </row>
    <row r="23" spans="1:9" ht="38.25">
      <c r="A23" s="32">
        <f t="shared" si="1"/>
        <v>12</v>
      </c>
      <c r="B23" s="35" t="s">
        <v>499</v>
      </c>
      <c r="C23" s="36" t="s">
        <v>500</v>
      </c>
      <c r="D23" s="36" t="s">
        <v>488</v>
      </c>
      <c r="E23" s="36" t="s">
        <v>489</v>
      </c>
      <c r="F23" s="36" t="s">
        <v>488</v>
      </c>
      <c r="G23" s="37">
        <f t="shared" si="0"/>
        <v>120</v>
      </c>
      <c r="H23" s="37"/>
      <c r="I23" s="39">
        <v>120</v>
      </c>
    </row>
    <row r="24" spans="1:9" s="16" customFormat="1" ht="12.75">
      <c r="A24" s="15">
        <f t="shared" si="1"/>
        <v>13</v>
      </c>
      <c r="B24" s="33" t="s">
        <v>72</v>
      </c>
      <c r="C24" s="31" t="s">
        <v>500</v>
      </c>
      <c r="D24" s="31" t="s">
        <v>207</v>
      </c>
      <c r="E24" s="31" t="s">
        <v>489</v>
      </c>
      <c r="F24" s="31" t="s">
        <v>488</v>
      </c>
      <c r="G24" s="34">
        <f t="shared" si="0"/>
        <v>120</v>
      </c>
      <c r="H24" s="34"/>
      <c r="I24" s="58">
        <v>120</v>
      </c>
    </row>
    <row r="25" spans="1:9" s="16" customFormat="1" ht="12.75">
      <c r="A25" s="15">
        <f t="shared" si="1"/>
        <v>14</v>
      </c>
      <c r="B25" s="33" t="s">
        <v>73</v>
      </c>
      <c r="C25" s="31" t="s">
        <v>500</v>
      </c>
      <c r="D25" s="31" t="s">
        <v>207</v>
      </c>
      <c r="E25" s="31" t="s">
        <v>369</v>
      </c>
      <c r="F25" s="31" t="s">
        <v>488</v>
      </c>
      <c r="G25" s="34">
        <f t="shared" si="0"/>
        <v>120</v>
      </c>
      <c r="H25" s="34"/>
      <c r="I25" s="58">
        <v>120</v>
      </c>
    </row>
    <row r="26" spans="1:9" s="16" customFormat="1" ht="12.75">
      <c r="A26" s="15">
        <f t="shared" si="1"/>
        <v>15</v>
      </c>
      <c r="B26" s="33" t="s">
        <v>75</v>
      </c>
      <c r="C26" s="31" t="s">
        <v>500</v>
      </c>
      <c r="D26" s="31" t="s">
        <v>207</v>
      </c>
      <c r="E26" s="31" t="s">
        <v>371</v>
      </c>
      <c r="F26" s="31" t="s">
        <v>488</v>
      </c>
      <c r="G26" s="34">
        <f t="shared" si="0"/>
        <v>120</v>
      </c>
      <c r="H26" s="34"/>
      <c r="I26" s="58">
        <v>120</v>
      </c>
    </row>
    <row r="27" spans="1:9" ht="12.75">
      <c r="A27" s="15">
        <f t="shared" si="1"/>
        <v>16</v>
      </c>
      <c r="B27" s="33" t="s">
        <v>539</v>
      </c>
      <c r="C27" s="31" t="s">
        <v>500</v>
      </c>
      <c r="D27" s="31" t="s">
        <v>207</v>
      </c>
      <c r="E27" s="31" t="s">
        <v>371</v>
      </c>
      <c r="F27" s="31" t="s">
        <v>260</v>
      </c>
      <c r="G27" s="34">
        <f t="shared" si="0"/>
        <v>120</v>
      </c>
      <c r="H27" s="34"/>
      <c r="I27" s="58">
        <v>120</v>
      </c>
    </row>
    <row r="28" spans="1:9" ht="51">
      <c r="A28" s="32">
        <f t="shared" si="1"/>
        <v>17</v>
      </c>
      <c r="B28" s="35" t="s">
        <v>501</v>
      </c>
      <c r="C28" s="36" t="s">
        <v>502</v>
      </c>
      <c r="D28" s="36" t="s">
        <v>488</v>
      </c>
      <c r="E28" s="36" t="s">
        <v>489</v>
      </c>
      <c r="F28" s="36" t="s">
        <v>488</v>
      </c>
      <c r="G28" s="37">
        <f t="shared" si="0"/>
        <v>100</v>
      </c>
      <c r="H28" s="37"/>
      <c r="I28" s="39">
        <v>100</v>
      </c>
    </row>
    <row r="29" spans="1:9" s="16" customFormat="1" ht="12.75">
      <c r="A29" s="15">
        <f t="shared" si="1"/>
        <v>18</v>
      </c>
      <c r="B29" s="33" t="s">
        <v>72</v>
      </c>
      <c r="C29" s="31" t="s">
        <v>502</v>
      </c>
      <c r="D29" s="31" t="s">
        <v>207</v>
      </c>
      <c r="E29" s="31" t="s">
        <v>489</v>
      </c>
      <c r="F29" s="31" t="s">
        <v>488</v>
      </c>
      <c r="G29" s="34">
        <f t="shared" si="0"/>
        <v>100</v>
      </c>
      <c r="H29" s="34"/>
      <c r="I29" s="58">
        <v>100</v>
      </c>
    </row>
    <row r="30" spans="1:9" s="16" customFormat="1" ht="12.75">
      <c r="A30" s="15">
        <f t="shared" si="1"/>
        <v>19</v>
      </c>
      <c r="B30" s="33" t="s">
        <v>73</v>
      </c>
      <c r="C30" s="31" t="s">
        <v>502</v>
      </c>
      <c r="D30" s="31" t="s">
        <v>207</v>
      </c>
      <c r="E30" s="31" t="s">
        <v>369</v>
      </c>
      <c r="F30" s="31" t="s">
        <v>488</v>
      </c>
      <c r="G30" s="34">
        <f t="shared" si="0"/>
        <v>100</v>
      </c>
      <c r="H30" s="34"/>
      <c r="I30" s="58">
        <v>100</v>
      </c>
    </row>
    <row r="31" spans="1:9" s="16" customFormat="1" ht="12.75">
      <c r="A31" s="15">
        <f t="shared" si="1"/>
        <v>20</v>
      </c>
      <c r="B31" s="33" t="s">
        <v>74</v>
      </c>
      <c r="C31" s="31" t="s">
        <v>502</v>
      </c>
      <c r="D31" s="31" t="s">
        <v>207</v>
      </c>
      <c r="E31" s="31" t="s">
        <v>370</v>
      </c>
      <c r="F31" s="31" t="s">
        <v>488</v>
      </c>
      <c r="G31" s="34">
        <f t="shared" si="0"/>
        <v>100</v>
      </c>
      <c r="H31" s="34"/>
      <c r="I31" s="58">
        <v>100</v>
      </c>
    </row>
    <row r="32" spans="1:9" ht="12.75">
      <c r="A32" s="15">
        <f t="shared" si="1"/>
        <v>21</v>
      </c>
      <c r="B32" s="33" t="s">
        <v>539</v>
      </c>
      <c r="C32" s="31" t="s">
        <v>502</v>
      </c>
      <c r="D32" s="31" t="s">
        <v>207</v>
      </c>
      <c r="E32" s="31" t="s">
        <v>370</v>
      </c>
      <c r="F32" s="31" t="s">
        <v>260</v>
      </c>
      <c r="G32" s="34">
        <f t="shared" si="0"/>
        <v>100</v>
      </c>
      <c r="H32" s="34"/>
      <c r="I32" s="58">
        <v>100</v>
      </c>
    </row>
    <row r="33" spans="1:9" ht="38.25">
      <c r="A33" s="32">
        <f t="shared" si="1"/>
        <v>22</v>
      </c>
      <c r="B33" s="35" t="s">
        <v>503</v>
      </c>
      <c r="C33" s="36" t="s">
        <v>504</v>
      </c>
      <c r="D33" s="36" t="s">
        <v>488</v>
      </c>
      <c r="E33" s="36" t="s">
        <v>489</v>
      </c>
      <c r="F33" s="36" t="s">
        <v>488</v>
      </c>
      <c r="G33" s="37">
        <f t="shared" si="0"/>
        <v>350</v>
      </c>
      <c r="H33" s="37"/>
      <c r="I33" s="39">
        <v>350</v>
      </c>
    </row>
    <row r="34" spans="1:9" s="16" customFormat="1" ht="12.75">
      <c r="A34" s="15">
        <f t="shared" si="1"/>
        <v>23</v>
      </c>
      <c r="B34" s="33" t="s">
        <v>72</v>
      </c>
      <c r="C34" s="31" t="s">
        <v>504</v>
      </c>
      <c r="D34" s="31" t="s">
        <v>207</v>
      </c>
      <c r="E34" s="31" t="s">
        <v>489</v>
      </c>
      <c r="F34" s="31" t="s">
        <v>488</v>
      </c>
      <c r="G34" s="34">
        <f t="shared" si="0"/>
        <v>350</v>
      </c>
      <c r="H34" s="34"/>
      <c r="I34" s="58">
        <v>350</v>
      </c>
    </row>
    <row r="35" spans="1:9" s="16" customFormat="1" ht="25.5">
      <c r="A35" s="15">
        <f t="shared" si="1"/>
        <v>24</v>
      </c>
      <c r="B35" s="33" t="s">
        <v>76</v>
      </c>
      <c r="C35" s="31" t="s">
        <v>504</v>
      </c>
      <c r="D35" s="31" t="s">
        <v>207</v>
      </c>
      <c r="E35" s="31" t="s">
        <v>365</v>
      </c>
      <c r="F35" s="31" t="s">
        <v>488</v>
      </c>
      <c r="G35" s="34">
        <f t="shared" si="0"/>
        <v>350</v>
      </c>
      <c r="H35" s="34"/>
      <c r="I35" s="58">
        <v>350</v>
      </c>
    </row>
    <row r="36" spans="1:9" s="16" customFormat="1" ht="12.75">
      <c r="A36" s="15">
        <f t="shared" si="1"/>
        <v>25</v>
      </c>
      <c r="B36" s="33" t="s">
        <v>77</v>
      </c>
      <c r="C36" s="31" t="s">
        <v>504</v>
      </c>
      <c r="D36" s="31" t="s">
        <v>207</v>
      </c>
      <c r="E36" s="31" t="s">
        <v>366</v>
      </c>
      <c r="F36" s="31" t="s">
        <v>488</v>
      </c>
      <c r="G36" s="34">
        <f t="shared" si="0"/>
        <v>350</v>
      </c>
      <c r="H36" s="34"/>
      <c r="I36" s="58">
        <v>350</v>
      </c>
    </row>
    <row r="37" spans="1:9" ht="12.75">
      <c r="A37" s="15">
        <f t="shared" si="1"/>
        <v>26</v>
      </c>
      <c r="B37" s="33" t="s">
        <v>539</v>
      </c>
      <c r="C37" s="31" t="s">
        <v>504</v>
      </c>
      <c r="D37" s="31" t="s">
        <v>207</v>
      </c>
      <c r="E37" s="31" t="s">
        <v>366</v>
      </c>
      <c r="F37" s="31" t="s">
        <v>260</v>
      </c>
      <c r="G37" s="34">
        <f t="shared" si="0"/>
        <v>350</v>
      </c>
      <c r="H37" s="34"/>
      <c r="I37" s="58">
        <v>350</v>
      </c>
    </row>
    <row r="38" spans="1:9" ht="25.5">
      <c r="A38" s="32">
        <f t="shared" si="1"/>
        <v>27</v>
      </c>
      <c r="B38" s="35" t="s">
        <v>505</v>
      </c>
      <c r="C38" s="36" t="s">
        <v>506</v>
      </c>
      <c r="D38" s="36" t="s">
        <v>488</v>
      </c>
      <c r="E38" s="36" t="s">
        <v>489</v>
      </c>
      <c r="F38" s="36" t="s">
        <v>488</v>
      </c>
      <c r="G38" s="37">
        <f t="shared" si="0"/>
        <v>900</v>
      </c>
      <c r="H38" s="37"/>
      <c r="I38" s="39">
        <v>900</v>
      </c>
    </row>
    <row r="39" spans="1:9" s="16" customFormat="1" ht="12.75">
      <c r="A39" s="15">
        <f t="shared" si="1"/>
        <v>28</v>
      </c>
      <c r="B39" s="33" t="s">
        <v>72</v>
      </c>
      <c r="C39" s="31" t="s">
        <v>506</v>
      </c>
      <c r="D39" s="31" t="s">
        <v>207</v>
      </c>
      <c r="E39" s="31" t="s">
        <v>489</v>
      </c>
      <c r="F39" s="31" t="s">
        <v>488</v>
      </c>
      <c r="G39" s="34">
        <f t="shared" si="0"/>
        <v>900</v>
      </c>
      <c r="H39" s="34"/>
      <c r="I39" s="58">
        <v>900</v>
      </c>
    </row>
    <row r="40" spans="1:9" s="16" customFormat="1" ht="12.75">
      <c r="A40" s="15">
        <f t="shared" si="1"/>
        <v>29</v>
      </c>
      <c r="B40" s="33" t="s">
        <v>78</v>
      </c>
      <c r="C40" s="31" t="s">
        <v>506</v>
      </c>
      <c r="D40" s="31" t="s">
        <v>207</v>
      </c>
      <c r="E40" s="31" t="s">
        <v>163</v>
      </c>
      <c r="F40" s="31" t="s">
        <v>488</v>
      </c>
      <c r="G40" s="34">
        <f t="shared" si="0"/>
        <v>900</v>
      </c>
      <c r="H40" s="34"/>
      <c r="I40" s="58">
        <v>900</v>
      </c>
    </row>
    <row r="41" spans="1:9" s="16" customFormat="1" ht="12.75">
      <c r="A41" s="15">
        <f t="shared" si="1"/>
        <v>30</v>
      </c>
      <c r="B41" s="33" t="s">
        <v>204</v>
      </c>
      <c r="C41" s="31" t="s">
        <v>506</v>
      </c>
      <c r="D41" s="31" t="s">
        <v>207</v>
      </c>
      <c r="E41" s="31" t="s">
        <v>167</v>
      </c>
      <c r="F41" s="31" t="s">
        <v>488</v>
      </c>
      <c r="G41" s="34">
        <f t="shared" si="0"/>
        <v>900</v>
      </c>
      <c r="H41" s="34"/>
      <c r="I41" s="58">
        <v>900</v>
      </c>
    </row>
    <row r="42" spans="1:9" ht="12.75">
      <c r="A42" s="15">
        <f t="shared" si="1"/>
        <v>31</v>
      </c>
      <c r="B42" s="33" t="s">
        <v>539</v>
      </c>
      <c r="C42" s="31" t="s">
        <v>506</v>
      </c>
      <c r="D42" s="31" t="s">
        <v>207</v>
      </c>
      <c r="E42" s="31" t="s">
        <v>167</v>
      </c>
      <c r="F42" s="31" t="s">
        <v>260</v>
      </c>
      <c r="G42" s="34">
        <f t="shared" si="0"/>
        <v>900</v>
      </c>
      <c r="H42" s="34"/>
      <c r="I42" s="58">
        <v>900</v>
      </c>
    </row>
    <row r="43" spans="1:9" ht="25.5">
      <c r="A43" s="32">
        <f t="shared" si="1"/>
        <v>32</v>
      </c>
      <c r="B43" s="35" t="s">
        <v>507</v>
      </c>
      <c r="C43" s="36" t="s">
        <v>508</v>
      </c>
      <c r="D43" s="36" t="s">
        <v>488</v>
      </c>
      <c r="E43" s="36" t="s">
        <v>489</v>
      </c>
      <c r="F43" s="36" t="s">
        <v>488</v>
      </c>
      <c r="G43" s="37">
        <f t="shared" si="0"/>
        <v>120</v>
      </c>
      <c r="H43" s="37"/>
      <c r="I43" s="39">
        <v>120</v>
      </c>
    </row>
    <row r="44" spans="1:9" s="16" customFormat="1" ht="25.5">
      <c r="A44" s="15">
        <f t="shared" si="1"/>
        <v>33</v>
      </c>
      <c r="B44" s="33" t="s">
        <v>79</v>
      </c>
      <c r="C44" s="31" t="s">
        <v>508</v>
      </c>
      <c r="D44" s="31" t="s">
        <v>255</v>
      </c>
      <c r="E44" s="31" t="s">
        <v>489</v>
      </c>
      <c r="F44" s="31" t="s">
        <v>488</v>
      </c>
      <c r="G44" s="34">
        <f t="shared" si="0"/>
        <v>120</v>
      </c>
      <c r="H44" s="34"/>
      <c r="I44" s="58">
        <v>120</v>
      </c>
    </row>
    <row r="45" spans="1:9" s="16" customFormat="1" ht="12.75">
      <c r="A45" s="15">
        <f t="shared" si="1"/>
        <v>34</v>
      </c>
      <c r="B45" s="33" t="s">
        <v>80</v>
      </c>
      <c r="C45" s="31" t="s">
        <v>508</v>
      </c>
      <c r="D45" s="31" t="s">
        <v>255</v>
      </c>
      <c r="E45" s="31" t="s">
        <v>152</v>
      </c>
      <c r="F45" s="31" t="s">
        <v>488</v>
      </c>
      <c r="G45" s="34">
        <f aca="true" t="shared" si="2" ref="G45:G76">H45+I45</f>
        <v>120</v>
      </c>
      <c r="H45" s="34"/>
      <c r="I45" s="58">
        <v>120</v>
      </c>
    </row>
    <row r="46" spans="1:9" s="16" customFormat="1" ht="12.75">
      <c r="A46" s="15">
        <f t="shared" si="1"/>
        <v>35</v>
      </c>
      <c r="B46" s="33" t="s">
        <v>81</v>
      </c>
      <c r="C46" s="31" t="s">
        <v>508</v>
      </c>
      <c r="D46" s="31" t="s">
        <v>255</v>
      </c>
      <c r="E46" s="31" t="s">
        <v>334</v>
      </c>
      <c r="F46" s="31" t="s">
        <v>488</v>
      </c>
      <c r="G46" s="34">
        <f t="shared" si="2"/>
        <v>120</v>
      </c>
      <c r="H46" s="34"/>
      <c r="I46" s="58">
        <v>120</v>
      </c>
    </row>
    <row r="47" spans="1:9" ht="12.75">
      <c r="A47" s="15">
        <f t="shared" si="1"/>
        <v>36</v>
      </c>
      <c r="B47" s="33" t="s">
        <v>539</v>
      </c>
      <c r="C47" s="31" t="s">
        <v>508</v>
      </c>
      <c r="D47" s="31" t="s">
        <v>255</v>
      </c>
      <c r="E47" s="31" t="s">
        <v>334</v>
      </c>
      <c r="F47" s="31" t="s">
        <v>260</v>
      </c>
      <c r="G47" s="34">
        <f t="shared" si="2"/>
        <v>120</v>
      </c>
      <c r="H47" s="34"/>
      <c r="I47" s="58">
        <v>120</v>
      </c>
    </row>
    <row r="48" spans="1:9" ht="25.5">
      <c r="A48" s="32">
        <f t="shared" si="1"/>
        <v>37</v>
      </c>
      <c r="B48" s="35" t="s">
        <v>509</v>
      </c>
      <c r="C48" s="36" t="s">
        <v>510</v>
      </c>
      <c r="D48" s="36" t="s">
        <v>488</v>
      </c>
      <c r="E48" s="36" t="s">
        <v>489</v>
      </c>
      <c r="F48" s="36" t="s">
        <v>488</v>
      </c>
      <c r="G48" s="37">
        <f t="shared" si="2"/>
        <v>280</v>
      </c>
      <c r="H48" s="37"/>
      <c r="I48" s="39">
        <v>280</v>
      </c>
    </row>
    <row r="49" spans="1:9" s="16" customFormat="1" ht="25.5">
      <c r="A49" s="15">
        <f t="shared" si="1"/>
        <v>38</v>
      </c>
      <c r="B49" s="33" t="s">
        <v>79</v>
      </c>
      <c r="C49" s="31" t="s">
        <v>510</v>
      </c>
      <c r="D49" s="31" t="s">
        <v>255</v>
      </c>
      <c r="E49" s="31" t="s">
        <v>489</v>
      </c>
      <c r="F49" s="31" t="s">
        <v>488</v>
      </c>
      <c r="G49" s="34">
        <f t="shared" si="2"/>
        <v>280</v>
      </c>
      <c r="H49" s="34"/>
      <c r="I49" s="58">
        <v>280</v>
      </c>
    </row>
    <row r="50" spans="1:9" s="16" customFormat="1" ht="12.75">
      <c r="A50" s="15">
        <f t="shared" si="1"/>
        <v>39</v>
      </c>
      <c r="B50" s="33" t="s">
        <v>82</v>
      </c>
      <c r="C50" s="31" t="s">
        <v>510</v>
      </c>
      <c r="D50" s="31" t="s">
        <v>255</v>
      </c>
      <c r="E50" s="31" t="s">
        <v>138</v>
      </c>
      <c r="F50" s="31" t="s">
        <v>488</v>
      </c>
      <c r="G50" s="34">
        <f t="shared" si="2"/>
        <v>280</v>
      </c>
      <c r="H50" s="34"/>
      <c r="I50" s="58">
        <v>280</v>
      </c>
    </row>
    <row r="51" spans="1:9" s="16" customFormat="1" ht="12.75">
      <c r="A51" s="15">
        <f t="shared" si="1"/>
        <v>40</v>
      </c>
      <c r="B51" s="33" t="s">
        <v>83</v>
      </c>
      <c r="C51" s="31" t="s">
        <v>510</v>
      </c>
      <c r="D51" s="31" t="s">
        <v>255</v>
      </c>
      <c r="E51" s="31" t="s">
        <v>148</v>
      </c>
      <c r="F51" s="31" t="s">
        <v>488</v>
      </c>
      <c r="G51" s="34">
        <f t="shared" si="2"/>
        <v>280</v>
      </c>
      <c r="H51" s="34"/>
      <c r="I51" s="58">
        <v>280</v>
      </c>
    </row>
    <row r="52" spans="1:9" ht="12.75">
      <c r="A52" s="15">
        <f t="shared" si="1"/>
        <v>41</v>
      </c>
      <c r="B52" s="33" t="s">
        <v>539</v>
      </c>
      <c r="C52" s="31" t="s">
        <v>510</v>
      </c>
      <c r="D52" s="31" t="s">
        <v>255</v>
      </c>
      <c r="E52" s="31" t="s">
        <v>148</v>
      </c>
      <c r="F52" s="31" t="s">
        <v>260</v>
      </c>
      <c r="G52" s="34">
        <f t="shared" si="2"/>
        <v>280</v>
      </c>
      <c r="H52" s="34"/>
      <c r="I52" s="58">
        <v>280</v>
      </c>
    </row>
    <row r="53" spans="1:9" ht="25.5">
      <c r="A53" s="32">
        <v>42</v>
      </c>
      <c r="B53" s="35" t="s">
        <v>511</v>
      </c>
      <c r="C53" s="36" t="s">
        <v>512</v>
      </c>
      <c r="D53" s="36" t="s">
        <v>488</v>
      </c>
      <c r="E53" s="36" t="s">
        <v>489</v>
      </c>
      <c r="F53" s="36" t="s">
        <v>488</v>
      </c>
      <c r="G53" s="37">
        <f t="shared" si="2"/>
        <v>933</v>
      </c>
      <c r="H53" s="37">
        <v>38</v>
      </c>
      <c r="I53" s="39">
        <v>895</v>
      </c>
    </row>
    <row r="54" spans="1:9" ht="12.75">
      <c r="A54" s="15">
        <f aca="true" t="shared" si="3" ref="A54:A66">SUM(A53+1)</f>
        <v>43</v>
      </c>
      <c r="B54" s="33" t="s">
        <v>72</v>
      </c>
      <c r="C54" s="31" t="s">
        <v>512</v>
      </c>
      <c r="D54" s="31" t="s">
        <v>207</v>
      </c>
      <c r="E54" s="31" t="s">
        <v>489</v>
      </c>
      <c r="F54" s="31" t="s">
        <v>488</v>
      </c>
      <c r="G54" s="34">
        <f t="shared" si="2"/>
        <v>933</v>
      </c>
      <c r="H54" s="34">
        <v>38</v>
      </c>
      <c r="I54" s="58">
        <v>895</v>
      </c>
    </row>
    <row r="55" spans="1:9" ht="12.75">
      <c r="A55" s="15">
        <f t="shared" si="3"/>
        <v>44</v>
      </c>
      <c r="B55" s="33" t="s">
        <v>84</v>
      </c>
      <c r="C55" s="31" t="s">
        <v>512</v>
      </c>
      <c r="D55" s="31" t="s">
        <v>207</v>
      </c>
      <c r="E55" s="31" t="s">
        <v>434</v>
      </c>
      <c r="F55" s="31" t="s">
        <v>488</v>
      </c>
      <c r="G55" s="34">
        <f t="shared" si="2"/>
        <v>933</v>
      </c>
      <c r="H55" s="34">
        <v>38</v>
      </c>
      <c r="I55" s="58">
        <v>895</v>
      </c>
    </row>
    <row r="56" spans="1:9" ht="12.75">
      <c r="A56" s="15">
        <f t="shared" si="3"/>
        <v>45</v>
      </c>
      <c r="B56" s="33" t="s">
        <v>85</v>
      </c>
      <c r="C56" s="31" t="s">
        <v>512</v>
      </c>
      <c r="D56" s="31" t="s">
        <v>207</v>
      </c>
      <c r="E56" s="31" t="s">
        <v>262</v>
      </c>
      <c r="F56" s="31" t="s">
        <v>488</v>
      </c>
      <c r="G56" s="34">
        <f t="shared" si="2"/>
        <v>933</v>
      </c>
      <c r="H56" s="34">
        <v>38</v>
      </c>
      <c r="I56" s="58">
        <v>895</v>
      </c>
    </row>
    <row r="57" spans="1:9" ht="12.75">
      <c r="A57" s="15">
        <f t="shared" si="3"/>
        <v>46</v>
      </c>
      <c r="B57" s="33" t="s">
        <v>539</v>
      </c>
      <c r="C57" s="31" t="s">
        <v>512</v>
      </c>
      <c r="D57" s="31" t="s">
        <v>207</v>
      </c>
      <c r="E57" s="31" t="s">
        <v>262</v>
      </c>
      <c r="F57" s="31" t="s">
        <v>260</v>
      </c>
      <c r="G57" s="34">
        <f t="shared" si="2"/>
        <v>933</v>
      </c>
      <c r="H57" s="34">
        <v>38</v>
      </c>
      <c r="I57" s="58">
        <v>895</v>
      </c>
    </row>
    <row r="58" spans="1:9" ht="38.25">
      <c r="A58" s="32">
        <f t="shared" si="3"/>
        <v>47</v>
      </c>
      <c r="B58" s="35" t="s">
        <v>513</v>
      </c>
      <c r="C58" s="36" t="s">
        <v>514</v>
      </c>
      <c r="D58" s="36" t="s">
        <v>488</v>
      </c>
      <c r="E58" s="36" t="s">
        <v>489</v>
      </c>
      <c r="F58" s="36" t="s">
        <v>488</v>
      </c>
      <c r="G58" s="37">
        <f t="shared" si="2"/>
        <v>851</v>
      </c>
      <c r="H58" s="37"/>
      <c r="I58" s="39">
        <v>851</v>
      </c>
    </row>
    <row r="59" spans="1:9" ht="12.75">
      <c r="A59" s="15">
        <f t="shared" si="3"/>
        <v>48</v>
      </c>
      <c r="B59" s="33" t="s">
        <v>72</v>
      </c>
      <c r="C59" s="31" t="s">
        <v>514</v>
      </c>
      <c r="D59" s="31" t="s">
        <v>207</v>
      </c>
      <c r="E59" s="31" t="s">
        <v>489</v>
      </c>
      <c r="F59" s="31" t="s">
        <v>488</v>
      </c>
      <c r="G59" s="34">
        <f t="shared" si="2"/>
        <v>851</v>
      </c>
      <c r="H59" s="34"/>
      <c r="I59" s="58">
        <v>851</v>
      </c>
    </row>
    <row r="60" spans="1:9" ht="12.75">
      <c r="A60" s="15">
        <f t="shared" si="3"/>
        <v>49</v>
      </c>
      <c r="B60" s="33" t="s">
        <v>86</v>
      </c>
      <c r="C60" s="31" t="s">
        <v>514</v>
      </c>
      <c r="D60" s="31" t="s">
        <v>207</v>
      </c>
      <c r="E60" s="31" t="s">
        <v>136</v>
      </c>
      <c r="F60" s="31" t="s">
        <v>488</v>
      </c>
      <c r="G60" s="34">
        <f t="shared" si="2"/>
        <v>851</v>
      </c>
      <c r="H60" s="34"/>
      <c r="I60" s="58">
        <v>851</v>
      </c>
    </row>
    <row r="61" spans="1:9" ht="12.75">
      <c r="A61" s="15">
        <f t="shared" si="3"/>
        <v>50</v>
      </c>
      <c r="B61" s="33" t="s">
        <v>87</v>
      </c>
      <c r="C61" s="31" t="s">
        <v>514</v>
      </c>
      <c r="D61" s="31" t="s">
        <v>207</v>
      </c>
      <c r="E61" s="31" t="s">
        <v>137</v>
      </c>
      <c r="F61" s="31" t="s">
        <v>488</v>
      </c>
      <c r="G61" s="34">
        <f t="shared" si="2"/>
        <v>851</v>
      </c>
      <c r="H61" s="34"/>
      <c r="I61" s="58">
        <v>851</v>
      </c>
    </row>
    <row r="62" spans="1:9" ht="12.75">
      <c r="A62" s="15">
        <f t="shared" si="3"/>
        <v>51</v>
      </c>
      <c r="B62" s="33" t="s">
        <v>539</v>
      </c>
      <c r="C62" s="31" t="s">
        <v>514</v>
      </c>
      <c r="D62" s="31" t="s">
        <v>207</v>
      </c>
      <c r="E62" s="31" t="s">
        <v>137</v>
      </c>
      <c r="F62" s="31" t="s">
        <v>260</v>
      </c>
      <c r="G62" s="34">
        <f t="shared" si="2"/>
        <v>851</v>
      </c>
      <c r="H62" s="34"/>
      <c r="I62" s="58">
        <v>851</v>
      </c>
    </row>
    <row r="63" spans="1:9" ht="38.25">
      <c r="A63" s="32">
        <f t="shared" si="3"/>
        <v>52</v>
      </c>
      <c r="B63" s="35" t="s">
        <v>515</v>
      </c>
      <c r="C63" s="36" t="s">
        <v>516</v>
      </c>
      <c r="D63" s="36" t="s">
        <v>488</v>
      </c>
      <c r="E63" s="36" t="s">
        <v>489</v>
      </c>
      <c r="F63" s="36" t="s">
        <v>488</v>
      </c>
      <c r="G63" s="37">
        <f t="shared" si="2"/>
        <v>493</v>
      </c>
      <c r="H63" s="37"/>
      <c r="I63" s="39">
        <v>493</v>
      </c>
    </row>
    <row r="64" spans="1:9" ht="12.75">
      <c r="A64" s="15">
        <f t="shared" si="3"/>
        <v>53</v>
      </c>
      <c r="B64" s="33" t="s">
        <v>72</v>
      </c>
      <c r="C64" s="31" t="s">
        <v>516</v>
      </c>
      <c r="D64" s="31" t="s">
        <v>207</v>
      </c>
      <c r="E64" s="31" t="s">
        <v>489</v>
      </c>
      <c r="F64" s="31" t="s">
        <v>488</v>
      </c>
      <c r="G64" s="34">
        <f t="shared" si="2"/>
        <v>493</v>
      </c>
      <c r="H64" s="34"/>
      <c r="I64" s="58">
        <v>493</v>
      </c>
    </row>
    <row r="65" spans="1:9" ht="12.75">
      <c r="A65" s="15">
        <f t="shared" si="3"/>
        <v>54</v>
      </c>
      <c r="B65" s="33" t="s">
        <v>78</v>
      </c>
      <c r="C65" s="31" t="s">
        <v>516</v>
      </c>
      <c r="D65" s="31" t="s">
        <v>207</v>
      </c>
      <c r="E65" s="31" t="s">
        <v>163</v>
      </c>
      <c r="F65" s="31" t="s">
        <v>488</v>
      </c>
      <c r="G65" s="34">
        <f t="shared" si="2"/>
        <v>493</v>
      </c>
      <c r="H65" s="34"/>
      <c r="I65" s="58">
        <v>493</v>
      </c>
    </row>
    <row r="66" spans="1:9" ht="12.75">
      <c r="A66" s="15">
        <f t="shared" si="3"/>
        <v>55</v>
      </c>
      <c r="B66" s="33" t="s">
        <v>204</v>
      </c>
      <c r="C66" s="31" t="s">
        <v>516</v>
      </c>
      <c r="D66" s="31" t="s">
        <v>207</v>
      </c>
      <c r="E66" s="31" t="s">
        <v>167</v>
      </c>
      <c r="F66" s="31" t="s">
        <v>488</v>
      </c>
      <c r="G66" s="34">
        <f t="shared" si="2"/>
        <v>493</v>
      </c>
      <c r="H66" s="34"/>
      <c r="I66" s="58">
        <v>493</v>
      </c>
    </row>
    <row r="67" spans="1:9" ht="12.75">
      <c r="A67" s="15">
        <v>56</v>
      </c>
      <c r="B67" s="33" t="s">
        <v>539</v>
      </c>
      <c r="C67" s="31" t="s">
        <v>516</v>
      </c>
      <c r="D67" s="31" t="s">
        <v>207</v>
      </c>
      <c r="E67" s="31" t="s">
        <v>167</v>
      </c>
      <c r="F67" s="31" t="s">
        <v>260</v>
      </c>
      <c r="G67" s="34">
        <f t="shared" si="2"/>
        <v>493</v>
      </c>
      <c r="H67" s="34"/>
      <c r="I67" s="58">
        <v>493</v>
      </c>
    </row>
    <row r="68" spans="1:9" ht="25.5">
      <c r="A68" s="32">
        <v>57</v>
      </c>
      <c r="B68" s="35" t="s">
        <v>517</v>
      </c>
      <c r="C68" s="36" t="s">
        <v>518</v>
      </c>
      <c r="D68" s="36" t="s">
        <v>488</v>
      </c>
      <c r="E68" s="36" t="s">
        <v>489</v>
      </c>
      <c r="F68" s="36" t="s">
        <v>488</v>
      </c>
      <c r="G68" s="37">
        <f t="shared" si="2"/>
        <v>500</v>
      </c>
      <c r="H68" s="37"/>
      <c r="I68" s="39">
        <v>500</v>
      </c>
    </row>
    <row r="69" spans="1:9" ht="12.75">
      <c r="A69" s="15">
        <f>SUM(A68+1)</f>
        <v>58</v>
      </c>
      <c r="B69" s="33" t="s">
        <v>72</v>
      </c>
      <c r="C69" s="31" t="s">
        <v>518</v>
      </c>
      <c r="D69" s="31" t="s">
        <v>207</v>
      </c>
      <c r="E69" s="31" t="s">
        <v>489</v>
      </c>
      <c r="F69" s="31" t="s">
        <v>488</v>
      </c>
      <c r="G69" s="34">
        <f t="shared" si="2"/>
        <v>500</v>
      </c>
      <c r="H69" s="34"/>
      <c r="I69" s="58">
        <v>500</v>
      </c>
    </row>
    <row r="70" spans="1:9" ht="12.75">
      <c r="A70" s="15">
        <f>SUM(A69+1)</f>
        <v>59</v>
      </c>
      <c r="B70" s="33" t="s">
        <v>88</v>
      </c>
      <c r="C70" s="31" t="s">
        <v>518</v>
      </c>
      <c r="D70" s="31" t="s">
        <v>207</v>
      </c>
      <c r="E70" s="31" t="s">
        <v>121</v>
      </c>
      <c r="F70" s="31" t="s">
        <v>488</v>
      </c>
      <c r="G70" s="34">
        <f t="shared" si="2"/>
        <v>500</v>
      </c>
      <c r="H70" s="34"/>
      <c r="I70" s="58">
        <v>500</v>
      </c>
    </row>
    <row r="71" spans="1:9" ht="12.75">
      <c r="A71" s="15">
        <f>SUM(A70+1)</f>
        <v>60</v>
      </c>
      <c r="B71" s="33" t="s">
        <v>89</v>
      </c>
      <c r="C71" s="31" t="s">
        <v>518</v>
      </c>
      <c r="D71" s="31" t="s">
        <v>207</v>
      </c>
      <c r="E71" s="31" t="s">
        <v>133</v>
      </c>
      <c r="F71" s="31" t="s">
        <v>488</v>
      </c>
      <c r="G71" s="34">
        <f t="shared" si="2"/>
        <v>500</v>
      </c>
      <c r="H71" s="34"/>
      <c r="I71" s="58">
        <v>500</v>
      </c>
    </row>
    <row r="72" spans="1:9" ht="12.75">
      <c r="A72" s="15">
        <f>SUM(A71+1)</f>
        <v>61</v>
      </c>
      <c r="B72" s="33" t="s">
        <v>539</v>
      </c>
      <c r="C72" s="31" t="s">
        <v>518</v>
      </c>
      <c r="D72" s="31" t="s">
        <v>207</v>
      </c>
      <c r="E72" s="31" t="s">
        <v>133</v>
      </c>
      <c r="F72" s="31" t="s">
        <v>260</v>
      </c>
      <c r="G72" s="34">
        <f t="shared" si="2"/>
        <v>500</v>
      </c>
      <c r="H72" s="34"/>
      <c r="I72" s="58">
        <v>500</v>
      </c>
    </row>
    <row r="73" spans="1:9" ht="63.75">
      <c r="A73" s="32">
        <v>62</v>
      </c>
      <c r="B73" s="35" t="s">
        <v>519</v>
      </c>
      <c r="C73" s="36" t="s">
        <v>520</v>
      </c>
      <c r="D73" s="36" t="s">
        <v>488</v>
      </c>
      <c r="E73" s="36" t="s">
        <v>489</v>
      </c>
      <c r="F73" s="36" t="s">
        <v>488</v>
      </c>
      <c r="G73" s="37">
        <f t="shared" si="2"/>
        <v>1101</v>
      </c>
      <c r="H73" s="37"/>
      <c r="I73" s="39">
        <v>1101</v>
      </c>
    </row>
    <row r="74" spans="1:9" ht="12.75">
      <c r="A74" s="15">
        <v>63</v>
      </c>
      <c r="B74" s="33" t="s">
        <v>72</v>
      </c>
      <c r="C74" s="31" t="s">
        <v>520</v>
      </c>
      <c r="D74" s="31" t="s">
        <v>207</v>
      </c>
      <c r="E74" s="31" t="s">
        <v>489</v>
      </c>
      <c r="F74" s="31" t="s">
        <v>488</v>
      </c>
      <c r="G74" s="34">
        <f t="shared" si="2"/>
        <v>1101</v>
      </c>
      <c r="H74" s="34"/>
      <c r="I74" s="58">
        <v>1101</v>
      </c>
    </row>
    <row r="75" spans="1:9" ht="12.75">
      <c r="A75" s="15">
        <v>64</v>
      </c>
      <c r="B75" s="33" t="s">
        <v>88</v>
      </c>
      <c r="C75" s="31" t="s">
        <v>520</v>
      </c>
      <c r="D75" s="31" t="s">
        <v>207</v>
      </c>
      <c r="E75" s="31" t="s">
        <v>121</v>
      </c>
      <c r="F75" s="31" t="s">
        <v>488</v>
      </c>
      <c r="G75" s="34">
        <f t="shared" si="2"/>
        <v>1101</v>
      </c>
      <c r="H75" s="34"/>
      <c r="I75" s="58">
        <v>1101</v>
      </c>
    </row>
    <row r="76" spans="1:9" ht="12.75">
      <c r="A76" s="15">
        <v>65</v>
      </c>
      <c r="B76" s="33" t="s">
        <v>89</v>
      </c>
      <c r="C76" s="31" t="s">
        <v>520</v>
      </c>
      <c r="D76" s="31" t="s">
        <v>207</v>
      </c>
      <c r="E76" s="31" t="s">
        <v>133</v>
      </c>
      <c r="F76" s="31" t="s">
        <v>488</v>
      </c>
      <c r="G76" s="34">
        <f t="shared" si="2"/>
        <v>1101</v>
      </c>
      <c r="H76" s="34"/>
      <c r="I76" s="58">
        <v>1101</v>
      </c>
    </row>
    <row r="77" spans="1:9" ht="12.75">
      <c r="A77" s="15">
        <v>66</v>
      </c>
      <c r="B77" s="33" t="s">
        <v>539</v>
      </c>
      <c r="C77" s="31" t="s">
        <v>520</v>
      </c>
      <c r="D77" s="31" t="s">
        <v>207</v>
      </c>
      <c r="E77" s="31" t="s">
        <v>133</v>
      </c>
      <c r="F77" s="31" t="s">
        <v>260</v>
      </c>
      <c r="G77" s="34">
        <f aca="true" t="shared" si="4" ref="G77:G103">H77+I77</f>
        <v>1101</v>
      </c>
      <c r="H77" s="34"/>
      <c r="I77" s="58">
        <v>1101</v>
      </c>
    </row>
    <row r="78" spans="1:9" ht="63.75">
      <c r="A78" s="32">
        <v>72</v>
      </c>
      <c r="B78" s="35" t="s">
        <v>70</v>
      </c>
      <c r="C78" s="36" t="s">
        <v>521</v>
      </c>
      <c r="D78" s="36" t="s">
        <v>488</v>
      </c>
      <c r="E78" s="36" t="s">
        <v>489</v>
      </c>
      <c r="F78" s="36" t="s">
        <v>488</v>
      </c>
      <c r="G78" s="37">
        <f t="shared" si="4"/>
        <v>380</v>
      </c>
      <c r="H78" s="37"/>
      <c r="I78" s="39">
        <v>380</v>
      </c>
    </row>
    <row r="79" spans="1:9" ht="12.75">
      <c r="A79" s="15">
        <v>73</v>
      </c>
      <c r="B79" s="33" t="s">
        <v>90</v>
      </c>
      <c r="C79" s="31" t="s">
        <v>521</v>
      </c>
      <c r="D79" s="31" t="s">
        <v>252</v>
      </c>
      <c r="E79" s="31" t="s">
        <v>489</v>
      </c>
      <c r="F79" s="31" t="s">
        <v>488</v>
      </c>
      <c r="G79" s="34">
        <f t="shared" si="4"/>
        <v>380</v>
      </c>
      <c r="H79" s="34"/>
      <c r="I79" s="58">
        <v>380</v>
      </c>
    </row>
    <row r="80" spans="1:9" ht="12.75">
      <c r="A80" s="15">
        <v>74</v>
      </c>
      <c r="B80" s="33" t="s">
        <v>91</v>
      </c>
      <c r="C80" s="31" t="s">
        <v>521</v>
      </c>
      <c r="D80" s="31" t="s">
        <v>252</v>
      </c>
      <c r="E80" s="31" t="s">
        <v>155</v>
      </c>
      <c r="F80" s="31" t="s">
        <v>488</v>
      </c>
      <c r="G80" s="34">
        <f t="shared" si="4"/>
        <v>380</v>
      </c>
      <c r="H80" s="34"/>
      <c r="I80" s="58">
        <v>380</v>
      </c>
    </row>
    <row r="81" spans="1:9" ht="12.75">
      <c r="A81" s="15">
        <v>75</v>
      </c>
      <c r="B81" s="33" t="s">
        <v>92</v>
      </c>
      <c r="C81" s="31" t="s">
        <v>521</v>
      </c>
      <c r="D81" s="31" t="s">
        <v>252</v>
      </c>
      <c r="E81" s="31" t="s">
        <v>263</v>
      </c>
      <c r="F81" s="31" t="s">
        <v>488</v>
      </c>
      <c r="G81" s="34">
        <f t="shared" si="4"/>
        <v>380</v>
      </c>
      <c r="H81" s="34"/>
      <c r="I81" s="58">
        <v>380</v>
      </c>
    </row>
    <row r="82" spans="1:9" ht="12.75">
      <c r="A82" s="15">
        <v>76</v>
      </c>
      <c r="B82" s="33" t="s">
        <v>539</v>
      </c>
      <c r="C82" s="31" t="s">
        <v>521</v>
      </c>
      <c r="D82" s="31" t="s">
        <v>252</v>
      </c>
      <c r="E82" s="31" t="s">
        <v>263</v>
      </c>
      <c r="F82" s="31" t="s">
        <v>260</v>
      </c>
      <c r="G82" s="34">
        <f t="shared" si="4"/>
        <v>380</v>
      </c>
      <c r="H82" s="34"/>
      <c r="I82" s="58">
        <v>380</v>
      </c>
    </row>
    <row r="83" spans="1:9" ht="63.75">
      <c r="A83" s="32">
        <v>67</v>
      </c>
      <c r="B83" s="35" t="s">
        <v>71</v>
      </c>
      <c r="C83" s="36" t="s">
        <v>522</v>
      </c>
      <c r="D83" s="36" t="s">
        <v>488</v>
      </c>
      <c r="E83" s="36" t="s">
        <v>489</v>
      </c>
      <c r="F83" s="36" t="s">
        <v>488</v>
      </c>
      <c r="G83" s="37">
        <f t="shared" si="4"/>
        <v>280</v>
      </c>
      <c r="H83" s="37"/>
      <c r="I83" s="39">
        <v>280</v>
      </c>
    </row>
    <row r="84" spans="1:9" ht="12.75">
      <c r="A84" s="15">
        <v>68</v>
      </c>
      <c r="B84" s="33" t="s">
        <v>90</v>
      </c>
      <c r="C84" s="31" t="s">
        <v>522</v>
      </c>
      <c r="D84" s="31" t="s">
        <v>252</v>
      </c>
      <c r="E84" s="31" t="s">
        <v>489</v>
      </c>
      <c r="F84" s="31" t="s">
        <v>488</v>
      </c>
      <c r="G84" s="34">
        <f t="shared" si="4"/>
        <v>280</v>
      </c>
      <c r="H84" s="34"/>
      <c r="I84" s="58">
        <v>280</v>
      </c>
    </row>
    <row r="85" spans="1:9" ht="12.75">
      <c r="A85" s="15">
        <v>69</v>
      </c>
      <c r="B85" s="33" t="s">
        <v>91</v>
      </c>
      <c r="C85" s="31" t="s">
        <v>522</v>
      </c>
      <c r="D85" s="31" t="s">
        <v>252</v>
      </c>
      <c r="E85" s="31" t="s">
        <v>155</v>
      </c>
      <c r="F85" s="31" t="s">
        <v>488</v>
      </c>
      <c r="G85" s="34">
        <f t="shared" si="4"/>
        <v>280</v>
      </c>
      <c r="H85" s="34"/>
      <c r="I85" s="58">
        <v>280</v>
      </c>
    </row>
    <row r="86" spans="1:9" ht="12.75">
      <c r="A86" s="15">
        <v>70</v>
      </c>
      <c r="B86" s="33" t="s">
        <v>92</v>
      </c>
      <c r="C86" s="31" t="s">
        <v>522</v>
      </c>
      <c r="D86" s="31" t="s">
        <v>252</v>
      </c>
      <c r="E86" s="31" t="s">
        <v>263</v>
      </c>
      <c r="F86" s="31" t="s">
        <v>488</v>
      </c>
      <c r="G86" s="34">
        <f t="shared" si="4"/>
        <v>280</v>
      </c>
      <c r="H86" s="34"/>
      <c r="I86" s="58">
        <v>280</v>
      </c>
    </row>
    <row r="87" spans="1:9" ht="12.75">
      <c r="A87" s="15">
        <v>71</v>
      </c>
      <c r="B87" s="33" t="s">
        <v>539</v>
      </c>
      <c r="C87" s="31" t="s">
        <v>522</v>
      </c>
      <c r="D87" s="31" t="s">
        <v>252</v>
      </c>
      <c r="E87" s="31" t="s">
        <v>263</v>
      </c>
      <c r="F87" s="31" t="s">
        <v>260</v>
      </c>
      <c r="G87" s="34">
        <f t="shared" si="4"/>
        <v>280</v>
      </c>
      <c r="H87" s="34"/>
      <c r="I87" s="58">
        <v>280</v>
      </c>
    </row>
    <row r="88" spans="1:9" ht="63.75">
      <c r="A88" s="32">
        <v>77</v>
      </c>
      <c r="B88" s="35" t="s">
        <v>523</v>
      </c>
      <c r="C88" s="36" t="s">
        <v>524</v>
      </c>
      <c r="D88" s="36" t="s">
        <v>488</v>
      </c>
      <c r="E88" s="36" t="s">
        <v>489</v>
      </c>
      <c r="F88" s="36" t="s">
        <v>488</v>
      </c>
      <c r="G88" s="37">
        <f t="shared" si="4"/>
        <v>832</v>
      </c>
      <c r="H88" s="37"/>
      <c r="I88" s="39">
        <v>832</v>
      </c>
    </row>
    <row r="89" spans="1:9" s="16" customFormat="1" ht="12.75">
      <c r="A89" s="15">
        <f t="shared" si="1"/>
        <v>78</v>
      </c>
      <c r="B89" s="33" t="s">
        <v>90</v>
      </c>
      <c r="C89" s="31" t="s">
        <v>524</v>
      </c>
      <c r="D89" s="31" t="s">
        <v>252</v>
      </c>
      <c r="E89" s="31" t="s">
        <v>489</v>
      </c>
      <c r="F89" s="31" t="s">
        <v>488</v>
      </c>
      <c r="G89" s="34">
        <f t="shared" si="4"/>
        <v>832</v>
      </c>
      <c r="H89" s="34"/>
      <c r="I89" s="58">
        <v>832</v>
      </c>
    </row>
    <row r="90" spans="1:9" s="16" customFormat="1" ht="12.75">
      <c r="A90" s="15">
        <f t="shared" si="1"/>
        <v>79</v>
      </c>
      <c r="B90" s="33" t="s">
        <v>91</v>
      </c>
      <c r="C90" s="31" t="s">
        <v>524</v>
      </c>
      <c r="D90" s="31" t="s">
        <v>252</v>
      </c>
      <c r="E90" s="31" t="s">
        <v>155</v>
      </c>
      <c r="F90" s="31" t="s">
        <v>488</v>
      </c>
      <c r="G90" s="34">
        <f t="shared" si="4"/>
        <v>832</v>
      </c>
      <c r="H90" s="34"/>
      <c r="I90" s="58">
        <v>832</v>
      </c>
    </row>
    <row r="91" spans="1:9" s="16" customFormat="1" ht="12.75">
      <c r="A91" s="15">
        <f t="shared" si="1"/>
        <v>80</v>
      </c>
      <c r="B91" s="33" t="s">
        <v>92</v>
      </c>
      <c r="C91" s="31" t="s">
        <v>524</v>
      </c>
      <c r="D91" s="31" t="s">
        <v>252</v>
      </c>
      <c r="E91" s="31" t="s">
        <v>263</v>
      </c>
      <c r="F91" s="31" t="s">
        <v>488</v>
      </c>
      <c r="G91" s="34">
        <f t="shared" si="4"/>
        <v>832</v>
      </c>
      <c r="H91" s="34"/>
      <c r="I91" s="58">
        <v>832</v>
      </c>
    </row>
    <row r="92" spans="1:9" ht="12.75">
      <c r="A92" s="15">
        <f t="shared" si="1"/>
        <v>81</v>
      </c>
      <c r="B92" s="33" t="s">
        <v>539</v>
      </c>
      <c r="C92" s="31" t="s">
        <v>524</v>
      </c>
      <c r="D92" s="31" t="s">
        <v>252</v>
      </c>
      <c r="E92" s="31" t="s">
        <v>263</v>
      </c>
      <c r="F92" s="31" t="s">
        <v>260</v>
      </c>
      <c r="G92" s="34">
        <f t="shared" si="4"/>
        <v>832</v>
      </c>
      <c r="H92" s="34"/>
      <c r="I92" s="58">
        <v>832</v>
      </c>
    </row>
    <row r="93" spans="1:9" ht="38.25">
      <c r="A93" s="32">
        <f t="shared" si="1"/>
        <v>82</v>
      </c>
      <c r="B93" s="35" t="s">
        <v>60</v>
      </c>
      <c r="C93" s="36" t="s">
        <v>61</v>
      </c>
      <c r="D93" s="36" t="s">
        <v>488</v>
      </c>
      <c r="E93" s="36" t="s">
        <v>489</v>
      </c>
      <c r="F93" s="36" t="s">
        <v>488</v>
      </c>
      <c r="G93" s="37">
        <f t="shared" si="4"/>
        <v>624</v>
      </c>
      <c r="H93" s="37">
        <v>200</v>
      </c>
      <c r="I93" s="39">
        <v>424</v>
      </c>
    </row>
    <row r="94" spans="1:9" s="16" customFormat="1" ht="12.75">
      <c r="A94" s="15">
        <f aca="true" t="shared" si="5" ref="A94:A101">SUM(A93+1)</f>
        <v>83</v>
      </c>
      <c r="B94" s="33" t="s">
        <v>90</v>
      </c>
      <c r="C94" s="31" t="s">
        <v>61</v>
      </c>
      <c r="D94" s="31" t="s">
        <v>252</v>
      </c>
      <c r="E94" s="31" t="s">
        <v>489</v>
      </c>
      <c r="F94" s="31" t="s">
        <v>488</v>
      </c>
      <c r="G94" s="34">
        <f t="shared" si="4"/>
        <v>624</v>
      </c>
      <c r="H94" s="34">
        <v>200</v>
      </c>
      <c r="I94" s="58">
        <v>424</v>
      </c>
    </row>
    <row r="95" spans="1:9" s="16" customFormat="1" ht="12.75">
      <c r="A95" s="15">
        <f t="shared" si="5"/>
        <v>84</v>
      </c>
      <c r="B95" s="33" t="s">
        <v>91</v>
      </c>
      <c r="C95" s="31" t="s">
        <v>61</v>
      </c>
      <c r="D95" s="31" t="s">
        <v>252</v>
      </c>
      <c r="E95" s="31" t="s">
        <v>155</v>
      </c>
      <c r="F95" s="31" t="s">
        <v>488</v>
      </c>
      <c r="G95" s="34">
        <f t="shared" si="4"/>
        <v>624</v>
      </c>
      <c r="H95" s="34">
        <v>200</v>
      </c>
      <c r="I95" s="58">
        <v>424</v>
      </c>
    </row>
    <row r="96" spans="1:9" s="16" customFormat="1" ht="12.75">
      <c r="A96" s="15">
        <f t="shared" si="5"/>
        <v>85</v>
      </c>
      <c r="B96" s="33" t="s">
        <v>92</v>
      </c>
      <c r="C96" s="31" t="s">
        <v>61</v>
      </c>
      <c r="D96" s="31" t="s">
        <v>252</v>
      </c>
      <c r="E96" s="31" t="s">
        <v>263</v>
      </c>
      <c r="F96" s="31" t="s">
        <v>488</v>
      </c>
      <c r="G96" s="34">
        <f t="shared" si="4"/>
        <v>624</v>
      </c>
      <c r="H96" s="34">
        <v>200</v>
      </c>
      <c r="I96" s="58">
        <v>424</v>
      </c>
    </row>
    <row r="97" spans="1:9" s="16" customFormat="1" ht="12.75">
      <c r="A97" s="15">
        <f t="shared" si="5"/>
        <v>86</v>
      </c>
      <c r="B97" s="33" t="s">
        <v>539</v>
      </c>
      <c r="C97" s="31" t="s">
        <v>61</v>
      </c>
      <c r="D97" s="31" t="s">
        <v>252</v>
      </c>
      <c r="E97" s="31" t="s">
        <v>263</v>
      </c>
      <c r="F97" s="31" t="s">
        <v>260</v>
      </c>
      <c r="G97" s="34">
        <f t="shared" si="4"/>
        <v>624</v>
      </c>
      <c r="H97" s="34">
        <v>200</v>
      </c>
      <c r="I97" s="58">
        <v>424</v>
      </c>
    </row>
    <row r="98" spans="1:9" s="16" customFormat="1" ht="38.25">
      <c r="A98" s="32">
        <f t="shared" si="5"/>
        <v>87</v>
      </c>
      <c r="B98" s="35" t="s">
        <v>62</v>
      </c>
      <c r="C98" s="36" t="s">
        <v>63</v>
      </c>
      <c r="D98" s="36" t="s">
        <v>488</v>
      </c>
      <c r="E98" s="36" t="s">
        <v>489</v>
      </c>
      <c r="F98" s="36" t="s">
        <v>488</v>
      </c>
      <c r="G98" s="37">
        <f t="shared" si="4"/>
        <v>244.9</v>
      </c>
      <c r="H98" s="37"/>
      <c r="I98" s="39">
        <v>244.9</v>
      </c>
    </row>
    <row r="99" spans="1:9" s="16" customFormat="1" ht="12.75">
      <c r="A99" s="15">
        <f t="shared" si="5"/>
        <v>88</v>
      </c>
      <c r="B99" s="33" t="s">
        <v>90</v>
      </c>
      <c r="C99" s="31" t="s">
        <v>63</v>
      </c>
      <c r="D99" s="31" t="s">
        <v>252</v>
      </c>
      <c r="E99" s="31" t="s">
        <v>489</v>
      </c>
      <c r="F99" s="31" t="s">
        <v>488</v>
      </c>
      <c r="G99" s="34">
        <f t="shared" si="4"/>
        <v>244.9</v>
      </c>
      <c r="H99" s="34"/>
      <c r="I99" s="58">
        <v>244.9</v>
      </c>
    </row>
    <row r="100" spans="1:9" s="16" customFormat="1" ht="12.75">
      <c r="A100" s="15">
        <f t="shared" si="5"/>
        <v>89</v>
      </c>
      <c r="B100" s="33" t="s">
        <v>91</v>
      </c>
      <c r="C100" s="31" t="s">
        <v>63</v>
      </c>
      <c r="D100" s="31" t="s">
        <v>252</v>
      </c>
      <c r="E100" s="31" t="s">
        <v>155</v>
      </c>
      <c r="F100" s="31" t="s">
        <v>488</v>
      </c>
      <c r="G100" s="34">
        <f t="shared" si="4"/>
        <v>244.9</v>
      </c>
      <c r="H100" s="34"/>
      <c r="I100" s="58">
        <v>244.9</v>
      </c>
    </row>
    <row r="101" spans="1:9" s="16" customFormat="1" ht="12.75">
      <c r="A101" s="15">
        <f t="shared" si="5"/>
        <v>90</v>
      </c>
      <c r="B101" s="33" t="s">
        <v>92</v>
      </c>
      <c r="C101" s="31" t="s">
        <v>63</v>
      </c>
      <c r="D101" s="31" t="s">
        <v>252</v>
      </c>
      <c r="E101" s="31" t="s">
        <v>263</v>
      </c>
      <c r="F101" s="31" t="s">
        <v>488</v>
      </c>
      <c r="G101" s="34">
        <f t="shared" si="4"/>
        <v>244.9</v>
      </c>
      <c r="H101" s="34"/>
      <c r="I101" s="58">
        <v>244.9</v>
      </c>
    </row>
    <row r="102" spans="1:9" s="16" customFormat="1" ht="12.75">
      <c r="A102" s="15">
        <v>96</v>
      </c>
      <c r="B102" s="33" t="s">
        <v>539</v>
      </c>
      <c r="C102" s="31" t="s">
        <v>63</v>
      </c>
      <c r="D102" s="31" t="s">
        <v>252</v>
      </c>
      <c r="E102" s="31" t="s">
        <v>263</v>
      </c>
      <c r="F102" s="31" t="s">
        <v>260</v>
      </c>
      <c r="G102" s="34">
        <f t="shared" si="4"/>
        <v>244.9</v>
      </c>
      <c r="H102" s="34"/>
      <c r="I102" s="58">
        <v>244.9</v>
      </c>
    </row>
    <row r="103" spans="1:9" ht="51">
      <c r="A103" s="32">
        <v>97</v>
      </c>
      <c r="B103" s="35" t="s">
        <v>64</v>
      </c>
      <c r="C103" s="36" t="s">
        <v>65</v>
      </c>
      <c r="D103" s="36" t="s">
        <v>488</v>
      </c>
      <c r="E103" s="36" t="s">
        <v>489</v>
      </c>
      <c r="F103" s="36" t="s">
        <v>488</v>
      </c>
      <c r="G103" s="37">
        <f t="shared" si="4"/>
        <v>450</v>
      </c>
      <c r="H103" s="37"/>
      <c r="I103" s="39">
        <v>450</v>
      </c>
    </row>
    <row r="104" spans="1:9" ht="12.75">
      <c r="A104" s="15">
        <f>SUM(A103+1)</f>
        <v>98</v>
      </c>
      <c r="B104" s="33" t="s">
        <v>72</v>
      </c>
      <c r="C104" s="31" t="s">
        <v>65</v>
      </c>
      <c r="D104" s="31" t="s">
        <v>207</v>
      </c>
      <c r="E104" s="31" t="s">
        <v>489</v>
      </c>
      <c r="F104" s="31" t="s">
        <v>488</v>
      </c>
      <c r="G104" s="34">
        <f aca="true" t="shared" si="6" ref="G104:G110">H104+I104</f>
        <v>450</v>
      </c>
      <c r="H104" s="34"/>
      <c r="I104" s="58">
        <v>450</v>
      </c>
    </row>
    <row r="105" spans="1:9" ht="12.75">
      <c r="A105" s="15">
        <f>SUM(A104+1)</f>
        <v>99</v>
      </c>
      <c r="B105" s="33" t="s">
        <v>88</v>
      </c>
      <c r="C105" s="31" t="s">
        <v>65</v>
      </c>
      <c r="D105" s="31" t="s">
        <v>207</v>
      </c>
      <c r="E105" s="31" t="s">
        <v>121</v>
      </c>
      <c r="F105" s="31" t="s">
        <v>488</v>
      </c>
      <c r="G105" s="34">
        <f t="shared" si="6"/>
        <v>76.6</v>
      </c>
      <c r="H105" s="34"/>
      <c r="I105" s="58">
        <v>76.6</v>
      </c>
    </row>
    <row r="106" spans="1:9" ht="12.75">
      <c r="A106" s="15">
        <f>SUM(A105+1)</f>
        <v>100</v>
      </c>
      <c r="B106" s="33" t="s">
        <v>93</v>
      </c>
      <c r="C106" s="31" t="s">
        <v>65</v>
      </c>
      <c r="D106" s="31" t="s">
        <v>207</v>
      </c>
      <c r="E106" s="31" t="s">
        <v>131</v>
      </c>
      <c r="F106" s="31" t="s">
        <v>488</v>
      </c>
      <c r="G106" s="34">
        <f t="shared" si="6"/>
        <v>76.6</v>
      </c>
      <c r="H106" s="34"/>
      <c r="I106" s="58">
        <v>76.6</v>
      </c>
    </row>
    <row r="107" spans="1:9" ht="12.75">
      <c r="A107" s="15">
        <v>101</v>
      </c>
      <c r="B107" s="33" t="s">
        <v>539</v>
      </c>
      <c r="C107" s="31" t="s">
        <v>65</v>
      </c>
      <c r="D107" s="31" t="s">
        <v>207</v>
      </c>
      <c r="E107" s="31" t="s">
        <v>131</v>
      </c>
      <c r="F107" s="31" t="s">
        <v>260</v>
      </c>
      <c r="G107" s="34">
        <f t="shared" si="6"/>
        <v>76.6</v>
      </c>
      <c r="H107" s="34"/>
      <c r="I107" s="58">
        <v>76.6</v>
      </c>
    </row>
    <row r="108" spans="1:9" ht="22.5" customHeight="1">
      <c r="A108" s="15">
        <v>102</v>
      </c>
      <c r="B108" s="33" t="s">
        <v>78</v>
      </c>
      <c r="C108" s="31" t="s">
        <v>65</v>
      </c>
      <c r="D108" s="31" t="s">
        <v>207</v>
      </c>
      <c r="E108" s="31" t="s">
        <v>163</v>
      </c>
      <c r="F108" s="31" t="s">
        <v>488</v>
      </c>
      <c r="G108" s="34">
        <f t="shared" si="6"/>
        <v>373.4</v>
      </c>
      <c r="H108" s="34"/>
      <c r="I108" s="58">
        <v>373.4</v>
      </c>
    </row>
    <row r="109" spans="1:9" ht="12.75">
      <c r="A109" s="15">
        <v>103</v>
      </c>
      <c r="B109" s="33" t="s">
        <v>204</v>
      </c>
      <c r="C109" s="31" t="s">
        <v>65</v>
      </c>
      <c r="D109" s="31" t="s">
        <v>207</v>
      </c>
      <c r="E109" s="31" t="s">
        <v>167</v>
      </c>
      <c r="F109" s="31" t="s">
        <v>488</v>
      </c>
      <c r="G109" s="34">
        <f t="shared" si="6"/>
        <v>373.4</v>
      </c>
      <c r="H109" s="34"/>
      <c r="I109" s="58">
        <v>373.4</v>
      </c>
    </row>
    <row r="110" spans="1:9" ht="12.75">
      <c r="A110" s="15">
        <f>SUM(A109+1)</f>
        <v>104</v>
      </c>
      <c r="B110" s="33" t="s">
        <v>539</v>
      </c>
      <c r="C110" s="31" t="s">
        <v>65</v>
      </c>
      <c r="D110" s="31" t="s">
        <v>207</v>
      </c>
      <c r="E110" s="31" t="s">
        <v>167</v>
      </c>
      <c r="F110" s="31" t="s">
        <v>260</v>
      </c>
      <c r="G110" s="34">
        <f t="shared" si="6"/>
        <v>373.4</v>
      </c>
      <c r="H110" s="34"/>
      <c r="I110" s="58">
        <v>373.4</v>
      </c>
    </row>
    <row r="111" spans="1:9" ht="25.5">
      <c r="A111" s="32">
        <f>SUM(A110+1)</f>
        <v>105</v>
      </c>
      <c r="B111" s="35" t="s">
        <v>66</v>
      </c>
      <c r="C111" s="36" t="s">
        <v>67</v>
      </c>
      <c r="D111" s="36" t="s">
        <v>488</v>
      </c>
      <c r="E111" s="36" t="s">
        <v>489</v>
      </c>
      <c r="F111" s="36" t="s">
        <v>488</v>
      </c>
      <c r="G111" s="37">
        <f aca="true" t="shared" si="7" ref="G111:G126">H111+I111</f>
        <v>910</v>
      </c>
      <c r="H111" s="37"/>
      <c r="I111" s="39">
        <v>910</v>
      </c>
    </row>
    <row r="112" spans="1:9" ht="12.75">
      <c r="A112" s="27">
        <v>106</v>
      </c>
      <c r="B112" s="33" t="s">
        <v>72</v>
      </c>
      <c r="C112" s="31" t="s">
        <v>67</v>
      </c>
      <c r="D112" s="31" t="s">
        <v>207</v>
      </c>
      <c r="E112" s="31" t="s">
        <v>489</v>
      </c>
      <c r="F112" s="31" t="s">
        <v>488</v>
      </c>
      <c r="G112" s="34">
        <f t="shared" si="7"/>
        <v>910</v>
      </c>
      <c r="H112" s="34"/>
      <c r="I112" s="58">
        <v>910</v>
      </c>
    </row>
    <row r="113" spans="1:9" ht="12.75">
      <c r="A113" s="15">
        <v>107</v>
      </c>
      <c r="B113" s="33" t="s">
        <v>88</v>
      </c>
      <c r="C113" s="31" t="s">
        <v>67</v>
      </c>
      <c r="D113" s="31" t="s">
        <v>207</v>
      </c>
      <c r="E113" s="31" t="s">
        <v>121</v>
      </c>
      <c r="F113" s="31" t="s">
        <v>488</v>
      </c>
      <c r="G113" s="34">
        <f t="shared" si="7"/>
        <v>910</v>
      </c>
      <c r="H113" s="34"/>
      <c r="I113" s="58">
        <v>910</v>
      </c>
    </row>
    <row r="114" spans="1:9" ht="12.75">
      <c r="A114" s="15">
        <v>108</v>
      </c>
      <c r="B114" s="33" t="s">
        <v>89</v>
      </c>
      <c r="C114" s="31" t="s">
        <v>67</v>
      </c>
      <c r="D114" s="31" t="s">
        <v>207</v>
      </c>
      <c r="E114" s="31" t="s">
        <v>133</v>
      </c>
      <c r="F114" s="31" t="s">
        <v>488</v>
      </c>
      <c r="G114" s="34">
        <f t="shared" si="7"/>
        <v>910</v>
      </c>
      <c r="H114" s="34"/>
      <c r="I114" s="58">
        <v>910</v>
      </c>
    </row>
    <row r="115" spans="1:9" ht="12.75">
      <c r="A115" s="15">
        <v>109</v>
      </c>
      <c r="B115" s="33" t="s">
        <v>539</v>
      </c>
      <c r="C115" s="31" t="s">
        <v>67</v>
      </c>
      <c r="D115" s="31" t="s">
        <v>207</v>
      </c>
      <c r="E115" s="31" t="s">
        <v>133</v>
      </c>
      <c r="F115" s="31" t="s">
        <v>260</v>
      </c>
      <c r="G115" s="34">
        <f t="shared" si="7"/>
        <v>910</v>
      </c>
      <c r="H115" s="34"/>
      <c r="I115" s="58">
        <v>910</v>
      </c>
    </row>
    <row r="116" spans="1:9" ht="38.25">
      <c r="A116" s="32">
        <v>110</v>
      </c>
      <c r="B116" s="35" t="s">
        <v>68</v>
      </c>
      <c r="C116" s="36" t="s">
        <v>69</v>
      </c>
      <c r="D116" s="36" t="s">
        <v>488</v>
      </c>
      <c r="E116" s="36" t="s">
        <v>489</v>
      </c>
      <c r="F116" s="36" t="s">
        <v>488</v>
      </c>
      <c r="G116" s="37">
        <f t="shared" si="7"/>
        <v>8223</v>
      </c>
      <c r="H116" s="37"/>
      <c r="I116" s="39">
        <v>8223</v>
      </c>
    </row>
    <row r="117" spans="1:9" ht="25.5">
      <c r="A117" s="15">
        <v>111</v>
      </c>
      <c r="B117" s="33" t="s">
        <v>94</v>
      </c>
      <c r="C117" s="31" t="s">
        <v>69</v>
      </c>
      <c r="D117" s="31" t="s">
        <v>248</v>
      </c>
      <c r="E117" s="31" t="s">
        <v>489</v>
      </c>
      <c r="F117" s="31" t="s">
        <v>488</v>
      </c>
      <c r="G117" s="34">
        <f t="shared" si="7"/>
        <v>8223</v>
      </c>
      <c r="H117" s="34"/>
      <c r="I117" s="58">
        <v>8223</v>
      </c>
    </row>
    <row r="118" spans="1:9" ht="12.75">
      <c r="A118" s="15">
        <v>112</v>
      </c>
      <c r="B118" s="33" t="s">
        <v>82</v>
      </c>
      <c r="C118" s="31" t="s">
        <v>69</v>
      </c>
      <c r="D118" s="31" t="s">
        <v>248</v>
      </c>
      <c r="E118" s="31" t="s">
        <v>138</v>
      </c>
      <c r="F118" s="31" t="s">
        <v>488</v>
      </c>
      <c r="G118" s="34">
        <f t="shared" si="7"/>
        <v>8223</v>
      </c>
      <c r="H118" s="34"/>
      <c r="I118" s="58">
        <v>8223</v>
      </c>
    </row>
    <row r="119" spans="1:9" ht="12.75">
      <c r="A119" s="15">
        <v>113</v>
      </c>
      <c r="B119" s="33" t="s">
        <v>95</v>
      </c>
      <c r="C119" s="31" t="s">
        <v>69</v>
      </c>
      <c r="D119" s="31" t="s">
        <v>248</v>
      </c>
      <c r="E119" s="31" t="s">
        <v>139</v>
      </c>
      <c r="F119" s="31" t="s">
        <v>488</v>
      </c>
      <c r="G119" s="34">
        <f t="shared" si="7"/>
        <v>8223</v>
      </c>
      <c r="H119" s="34"/>
      <c r="I119" s="58">
        <v>8223</v>
      </c>
    </row>
    <row r="120" spans="1:9" ht="12.75">
      <c r="A120" s="15">
        <v>114</v>
      </c>
      <c r="B120" s="33" t="s">
        <v>539</v>
      </c>
      <c r="C120" s="31" t="s">
        <v>69</v>
      </c>
      <c r="D120" s="31" t="s">
        <v>248</v>
      </c>
      <c r="E120" s="31" t="s">
        <v>139</v>
      </c>
      <c r="F120" s="31" t="s">
        <v>260</v>
      </c>
      <c r="G120" s="34">
        <f t="shared" si="7"/>
        <v>8223</v>
      </c>
      <c r="H120" s="34"/>
      <c r="I120" s="58">
        <v>8223</v>
      </c>
    </row>
    <row r="121" spans="1:9" ht="38.25">
      <c r="A121" s="32">
        <v>115</v>
      </c>
      <c r="B121" s="35" t="s">
        <v>605</v>
      </c>
      <c r="C121" s="36" t="s">
        <v>303</v>
      </c>
      <c r="D121" s="36" t="s">
        <v>488</v>
      </c>
      <c r="E121" s="36" t="s">
        <v>489</v>
      </c>
      <c r="F121" s="36" t="s">
        <v>488</v>
      </c>
      <c r="G121" s="37">
        <f t="shared" si="7"/>
        <v>78</v>
      </c>
      <c r="H121" s="37"/>
      <c r="I121" s="39">
        <v>78</v>
      </c>
    </row>
    <row r="122" spans="1:9" ht="12.75">
      <c r="A122" s="15">
        <v>116</v>
      </c>
      <c r="B122" s="33" t="s">
        <v>72</v>
      </c>
      <c r="C122" s="31" t="s">
        <v>303</v>
      </c>
      <c r="D122" s="31" t="s">
        <v>207</v>
      </c>
      <c r="E122" s="31" t="s">
        <v>489</v>
      </c>
      <c r="F122" s="31" t="s">
        <v>488</v>
      </c>
      <c r="G122" s="34">
        <f t="shared" si="7"/>
        <v>78</v>
      </c>
      <c r="H122" s="34"/>
      <c r="I122" s="58">
        <v>78</v>
      </c>
    </row>
    <row r="123" spans="1:9" ht="12.75">
      <c r="A123" s="15">
        <v>117</v>
      </c>
      <c r="B123" s="33" t="s">
        <v>606</v>
      </c>
      <c r="C123" s="31" t="s">
        <v>303</v>
      </c>
      <c r="D123" s="31" t="s">
        <v>207</v>
      </c>
      <c r="E123" s="31" t="s">
        <v>369</v>
      </c>
      <c r="F123" s="31" t="s">
        <v>488</v>
      </c>
      <c r="G123" s="34">
        <f t="shared" si="7"/>
        <v>78</v>
      </c>
      <c r="H123" s="34"/>
      <c r="I123" s="58">
        <v>78</v>
      </c>
    </row>
    <row r="124" spans="1:9" ht="12.75">
      <c r="A124" s="15">
        <v>118</v>
      </c>
      <c r="B124" s="33" t="s">
        <v>335</v>
      </c>
      <c r="C124" s="31" t="s">
        <v>303</v>
      </c>
      <c r="D124" s="31" t="s">
        <v>207</v>
      </c>
      <c r="E124" s="31" t="s">
        <v>553</v>
      </c>
      <c r="F124" s="31" t="s">
        <v>488</v>
      </c>
      <c r="G124" s="34">
        <f t="shared" si="7"/>
        <v>78</v>
      </c>
      <c r="H124" s="34"/>
      <c r="I124" s="58">
        <v>78</v>
      </c>
    </row>
    <row r="125" spans="1:9" ht="12.75">
      <c r="A125" s="15">
        <v>119</v>
      </c>
      <c r="B125" s="33" t="s">
        <v>539</v>
      </c>
      <c r="C125" s="31" t="s">
        <v>303</v>
      </c>
      <c r="D125" s="31" t="s">
        <v>207</v>
      </c>
      <c r="E125" s="31" t="s">
        <v>553</v>
      </c>
      <c r="F125" s="31" t="s">
        <v>260</v>
      </c>
      <c r="G125" s="34">
        <f t="shared" si="7"/>
        <v>78</v>
      </c>
      <c r="H125" s="34"/>
      <c r="I125" s="58">
        <v>78</v>
      </c>
    </row>
    <row r="126" spans="1:9" ht="12.75">
      <c r="A126" s="17"/>
      <c r="B126" s="120" t="s">
        <v>172</v>
      </c>
      <c r="C126" s="120"/>
      <c r="D126" s="120"/>
      <c r="E126" s="120"/>
      <c r="F126" s="120"/>
      <c r="G126" s="39">
        <f t="shared" si="7"/>
        <v>18789.9</v>
      </c>
      <c r="H126" s="25">
        <f>SUM(H12)</f>
        <v>238</v>
      </c>
      <c r="I126" s="50">
        <f>SUM(I12)</f>
        <v>18551.9</v>
      </c>
    </row>
  </sheetData>
  <sheetProtection/>
  <autoFilter ref="A11:I126"/>
  <mergeCells count="2">
    <mergeCell ref="A8:G8"/>
    <mergeCell ref="B126:F12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F34"/>
  <sheetViews>
    <sheetView workbookViewId="0" topLeftCell="A16">
      <selection activeCell="D22" sqref="D22"/>
    </sheetView>
  </sheetViews>
  <sheetFormatPr defaultColWidth="9.00390625" defaultRowHeight="12.75"/>
  <cols>
    <col min="1" max="1" width="5.75390625" style="3" customWidth="1"/>
    <col min="2" max="2" width="49.75390625" style="11" customWidth="1"/>
    <col min="3" max="3" width="23.75390625" style="3" customWidth="1"/>
    <col min="4" max="4" width="12.125" style="0" customWidth="1"/>
  </cols>
  <sheetData>
    <row r="1" ht="12.75">
      <c r="D1" s="6" t="s">
        <v>106</v>
      </c>
    </row>
    <row r="2" ht="12.75">
      <c r="D2" s="6" t="s">
        <v>485</v>
      </c>
    </row>
    <row r="3" ht="12.75">
      <c r="D3" s="6" t="s">
        <v>486</v>
      </c>
    </row>
    <row r="4" ht="12.75">
      <c r="D4" s="6" t="s">
        <v>487</v>
      </c>
    </row>
    <row r="5" ht="12.75">
      <c r="D5" s="6" t="s">
        <v>486</v>
      </c>
    </row>
    <row r="6" ht="12.75">
      <c r="D6" s="6" t="s">
        <v>296</v>
      </c>
    </row>
    <row r="7" ht="12.75">
      <c r="D7" s="44"/>
    </row>
    <row r="8" spans="1:4" ht="12.75">
      <c r="A8" s="122" t="s">
        <v>277</v>
      </c>
      <c r="B8" s="123"/>
      <c r="C8" s="123"/>
      <c r="D8" s="123"/>
    </row>
    <row r="9" ht="12.75">
      <c r="D9" s="11"/>
    </row>
    <row r="10" spans="1:5" ht="12.75" customHeight="1">
      <c r="A10" s="121" t="s">
        <v>6</v>
      </c>
      <c r="B10" s="121" t="s">
        <v>431</v>
      </c>
      <c r="C10" s="121" t="s">
        <v>432</v>
      </c>
      <c r="D10" s="121" t="s">
        <v>258</v>
      </c>
      <c r="E10" s="1"/>
    </row>
    <row r="11" spans="1:4" ht="12.75">
      <c r="A11" s="121"/>
      <c r="B11" s="121"/>
      <c r="C11" s="121"/>
      <c r="D11" s="121"/>
    </row>
    <row r="12" spans="1:4" ht="12.75">
      <c r="A12" s="121"/>
      <c r="B12" s="121"/>
      <c r="C12" s="121"/>
      <c r="D12" s="121"/>
    </row>
    <row r="13" spans="1:4" s="2" customFormat="1" ht="12.75">
      <c r="A13" s="28">
        <v>1</v>
      </c>
      <c r="B13" s="28">
        <v>2</v>
      </c>
      <c r="C13" s="28">
        <v>3</v>
      </c>
      <c r="D13" s="28">
        <v>4</v>
      </c>
    </row>
    <row r="14" spans="1:4" ht="21">
      <c r="A14" s="20">
        <v>1</v>
      </c>
      <c r="B14" s="29" t="s">
        <v>241</v>
      </c>
      <c r="C14" s="22" t="s">
        <v>183</v>
      </c>
      <c r="D14" s="40">
        <f>D15-D16</f>
        <v>0</v>
      </c>
    </row>
    <row r="15" spans="1:4" ht="22.5">
      <c r="A15" s="20">
        <v>2</v>
      </c>
      <c r="B15" s="30" t="s">
        <v>294</v>
      </c>
      <c r="C15" s="5" t="s">
        <v>265</v>
      </c>
      <c r="D15" s="41">
        <v>0</v>
      </c>
    </row>
    <row r="16" spans="1:4" s="2" customFormat="1" ht="22.5">
      <c r="A16" s="20">
        <v>3</v>
      </c>
      <c r="B16" s="30" t="s">
        <v>295</v>
      </c>
      <c r="C16" s="5" t="s">
        <v>266</v>
      </c>
      <c r="D16" s="41">
        <v>0</v>
      </c>
    </row>
    <row r="17" spans="1:4" ht="21">
      <c r="A17" s="20">
        <v>4</v>
      </c>
      <c r="B17" s="29" t="s">
        <v>288</v>
      </c>
      <c r="C17" s="22" t="s">
        <v>184</v>
      </c>
      <c r="D17" s="45">
        <f>D18-D19</f>
        <v>0</v>
      </c>
    </row>
    <row r="18" spans="1:4" ht="33.75">
      <c r="A18" s="20">
        <v>5</v>
      </c>
      <c r="B18" s="30" t="s">
        <v>345</v>
      </c>
      <c r="C18" s="5" t="s">
        <v>267</v>
      </c>
      <c r="D18" s="41">
        <v>0</v>
      </c>
    </row>
    <row r="19" spans="1:4" s="2" customFormat="1" ht="33.75">
      <c r="A19" s="20">
        <v>6</v>
      </c>
      <c r="B19" s="30" t="s">
        <v>340</v>
      </c>
      <c r="C19" s="5" t="s">
        <v>341</v>
      </c>
      <c r="D19" s="47">
        <v>0</v>
      </c>
    </row>
    <row r="20" spans="1:4" ht="21">
      <c r="A20" s="20">
        <v>7</v>
      </c>
      <c r="B20" s="29" t="s">
        <v>243</v>
      </c>
      <c r="C20" s="22" t="s">
        <v>185</v>
      </c>
      <c r="D20" s="40">
        <f>D21+D22</f>
        <v>12130.080000000075</v>
      </c>
    </row>
    <row r="21" spans="1:5" ht="22.5">
      <c r="A21" s="20">
        <v>8</v>
      </c>
      <c r="B21" s="30" t="s">
        <v>346</v>
      </c>
      <c r="C21" s="5" t="s">
        <v>268</v>
      </c>
      <c r="D21" s="41">
        <f>-(D15+D18+D25+D29+546748.2)</f>
        <v>-548748.2</v>
      </c>
      <c r="E21" s="26"/>
    </row>
    <row r="22" spans="1:4" ht="22.5">
      <c r="A22" s="20">
        <v>9</v>
      </c>
      <c r="B22" s="30" t="s">
        <v>347</v>
      </c>
      <c r="C22" s="5" t="s">
        <v>269</v>
      </c>
      <c r="D22" s="41">
        <f>D27+D32+D16+558878.28</f>
        <v>560878.28</v>
      </c>
    </row>
    <row r="23" spans="1:4" s="2" customFormat="1" ht="21">
      <c r="A23" s="20">
        <v>10</v>
      </c>
      <c r="B23" s="29" t="s">
        <v>289</v>
      </c>
      <c r="C23" s="22" t="s">
        <v>290</v>
      </c>
      <c r="D23" s="42">
        <f>D24+D26+D28</f>
        <v>0</v>
      </c>
    </row>
    <row r="24" spans="1:4" ht="21">
      <c r="A24" s="20">
        <v>11</v>
      </c>
      <c r="B24" s="29" t="s">
        <v>291</v>
      </c>
      <c r="C24" s="22" t="s">
        <v>342</v>
      </c>
      <c r="D24" s="40">
        <f>D25</f>
        <v>0</v>
      </c>
    </row>
    <row r="25" spans="1:4" s="2" customFormat="1" ht="22.5">
      <c r="A25" s="20">
        <v>12</v>
      </c>
      <c r="B25" s="30" t="s">
        <v>343</v>
      </c>
      <c r="C25" s="5" t="s">
        <v>270</v>
      </c>
      <c r="D25" s="41">
        <v>0</v>
      </c>
    </row>
    <row r="26" spans="1:4" ht="21">
      <c r="A26" s="20">
        <v>13</v>
      </c>
      <c r="B26" s="29" t="s">
        <v>244</v>
      </c>
      <c r="C26" s="22" t="s">
        <v>186</v>
      </c>
      <c r="D26" s="40">
        <f>-D27</f>
        <v>-2000</v>
      </c>
    </row>
    <row r="27" spans="1:4" ht="56.25">
      <c r="A27" s="20">
        <v>14</v>
      </c>
      <c r="B27" s="30" t="s">
        <v>344</v>
      </c>
      <c r="C27" s="5" t="s">
        <v>271</v>
      </c>
      <c r="D27" s="41">
        <v>2000</v>
      </c>
    </row>
    <row r="28" spans="1:4" ht="21">
      <c r="A28" s="20">
        <v>15</v>
      </c>
      <c r="B28" s="29" t="s">
        <v>245</v>
      </c>
      <c r="C28" s="22" t="s">
        <v>187</v>
      </c>
      <c r="D28" s="40">
        <f>D29-D32</f>
        <v>2000</v>
      </c>
    </row>
    <row r="29" spans="1:4" ht="22.5">
      <c r="A29" s="20">
        <v>16</v>
      </c>
      <c r="B29" s="30" t="s">
        <v>292</v>
      </c>
      <c r="C29" s="5" t="s">
        <v>272</v>
      </c>
      <c r="D29" s="41">
        <f>D30+D31</f>
        <v>2000</v>
      </c>
    </row>
    <row r="30" spans="1:4" ht="33.75">
      <c r="A30" s="20">
        <v>17</v>
      </c>
      <c r="B30" s="30" t="s">
        <v>429</v>
      </c>
      <c r="C30" s="5" t="s">
        <v>273</v>
      </c>
      <c r="D30" s="106">
        <f>0+D27</f>
        <v>2000</v>
      </c>
    </row>
    <row r="31" spans="1:4" ht="33.75">
      <c r="A31" s="20">
        <v>18</v>
      </c>
      <c r="B31" s="30" t="s">
        <v>293</v>
      </c>
      <c r="C31" s="5" t="s">
        <v>274</v>
      </c>
      <c r="D31" s="41">
        <v>0</v>
      </c>
    </row>
    <row r="32" spans="1:4" ht="22.5">
      <c r="A32" s="20">
        <v>19</v>
      </c>
      <c r="B32" s="30" t="s">
        <v>246</v>
      </c>
      <c r="C32" s="5" t="s">
        <v>275</v>
      </c>
      <c r="D32" s="41">
        <f>D33</f>
        <v>0</v>
      </c>
    </row>
    <row r="33" spans="1:4" ht="33.75">
      <c r="A33" s="20">
        <v>20</v>
      </c>
      <c r="B33" s="30" t="s">
        <v>430</v>
      </c>
      <c r="C33" s="5" t="s">
        <v>276</v>
      </c>
      <c r="D33" s="41">
        <v>0</v>
      </c>
    </row>
    <row r="34" spans="1:6" ht="21">
      <c r="A34" s="46">
        <v>21</v>
      </c>
      <c r="B34" s="29" t="s">
        <v>247</v>
      </c>
      <c r="C34" s="22"/>
      <c r="D34" s="43">
        <f>D14+D17+D20+D23</f>
        <v>12130.080000000075</v>
      </c>
      <c r="F34" s="69"/>
    </row>
  </sheetData>
  <mergeCells count="5">
    <mergeCell ref="A10:A12"/>
    <mergeCell ref="B10:B12"/>
    <mergeCell ref="C10:C12"/>
    <mergeCell ref="A8:D8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K18"/>
  <sheetViews>
    <sheetView workbookViewId="0" topLeftCell="A1">
      <selection activeCell="F16" sqref="F16"/>
    </sheetView>
  </sheetViews>
  <sheetFormatPr defaultColWidth="9.00390625" defaultRowHeight="12.75"/>
  <cols>
    <col min="1" max="1" width="5.75390625" style="7" customWidth="1"/>
    <col min="2" max="2" width="25.25390625" style="7" customWidth="1"/>
    <col min="3" max="3" width="9.375" style="7" customWidth="1"/>
    <col min="4" max="6" width="21.75390625" style="7" customWidth="1"/>
    <col min="7" max="7" width="27.375" style="7" customWidth="1"/>
    <col min="8" max="11" width="9.125" style="11" customWidth="1"/>
    <col min="12" max="16384" width="9.125" style="76" customWidth="1"/>
  </cols>
  <sheetData>
    <row r="1" ht="12">
      <c r="G1" s="6" t="s">
        <v>449</v>
      </c>
    </row>
    <row r="2" ht="12">
      <c r="G2" s="6" t="s">
        <v>485</v>
      </c>
    </row>
    <row r="3" ht="12">
      <c r="G3" s="6" t="s">
        <v>486</v>
      </c>
    </row>
    <row r="4" ht="12">
      <c r="G4" s="6" t="s">
        <v>487</v>
      </c>
    </row>
    <row r="5" ht="12">
      <c r="G5" s="6" t="s">
        <v>486</v>
      </c>
    </row>
    <row r="6" ht="12">
      <c r="G6" s="6" t="s">
        <v>296</v>
      </c>
    </row>
    <row r="8" spans="1:7" ht="33" customHeight="1">
      <c r="A8" s="124" t="s">
        <v>448</v>
      </c>
      <c r="B8" s="119"/>
      <c r="C8" s="119"/>
      <c r="D8" s="119"/>
      <c r="E8" s="119"/>
      <c r="F8" s="119"/>
      <c r="G8" s="119"/>
    </row>
    <row r="10" spans="1:7" ht="166.5" customHeight="1">
      <c r="A10" s="8" t="s">
        <v>6</v>
      </c>
      <c r="B10" s="8"/>
      <c r="C10" s="8" t="s">
        <v>13</v>
      </c>
      <c r="D10" s="8" t="s">
        <v>450</v>
      </c>
      <c r="E10" s="77" t="s">
        <v>544</v>
      </c>
      <c r="F10" s="77" t="s">
        <v>452</v>
      </c>
      <c r="G10" s="77" t="s">
        <v>455</v>
      </c>
    </row>
    <row r="11" spans="1:7" ht="23.25" customHeight="1">
      <c r="A11" s="27">
        <v>1</v>
      </c>
      <c r="B11" s="13" t="s">
        <v>394</v>
      </c>
      <c r="C11" s="81">
        <f>SUM(D11:G11)</f>
        <v>1606.6</v>
      </c>
      <c r="D11" s="78">
        <v>0</v>
      </c>
      <c r="E11" s="78">
        <v>250</v>
      </c>
      <c r="F11" s="78"/>
      <c r="G11" s="78">
        <v>1356.6</v>
      </c>
    </row>
    <row r="12" spans="1:7" ht="22.5">
      <c r="A12" s="27">
        <v>2</v>
      </c>
      <c r="B12" s="13" t="s">
        <v>395</v>
      </c>
      <c r="C12" s="81">
        <f>SUM(D12:G12)</f>
        <v>1188.6699999999998</v>
      </c>
      <c r="D12" s="78">
        <v>40.32</v>
      </c>
      <c r="E12" s="78"/>
      <c r="F12" s="78"/>
      <c r="G12" s="78">
        <v>1148.35</v>
      </c>
    </row>
    <row r="13" spans="1:7" ht="24.75" customHeight="1">
      <c r="A13" s="27">
        <v>3</v>
      </c>
      <c r="B13" s="13" t="s">
        <v>396</v>
      </c>
      <c r="C13" s="81">
        <f>SUM(D13:G13)</f>
        <v>993.65</v>
      </c>
      <c r="D13" s="78">
        <v>0</v>
      </c>
      <c r="E13" s="78"/>
      <c r="F13" s="78"/>
      <c r="G13" s="78">
        <v>993.65</v>
      </c>
    </row>
    <row r="14" spans="1:7" ht="24" customHeight="1">
      <c r="A14" s="27">
        <v>4</v>
      </c>
      <c r="B14" s="13" t="s">
        <v>397</v>
      </c>
      <c r="C14" s="81">
        <f>SUM(D14:G14)</f>
        <v>2419.65</v>
      </c>
      <c r="D14" s="78">
        <v>0</v>
      </c>
      <c r="E14" s="78"/>
      <c r="F14" s="78"/>
      <c r="G14" s="78">
        <v>2419.65</v>
      </c>
    </row>
    <row r="15" spans="1:7" ht="23.25" customHeight="1">
      <c r="A15" s="27">
        <v>5</v>
      </c>
      <c r="B15" s="13" t="s">
        <v>398</v>
      </c>
      <c r="C15" s="81">
        <f>SUM(D15:G15)</f>
        <v>129.75</v>
      </c>
      <c r="D15" s="78">
        <v>0</v>
      </c>
      <c r="E15" s="78"/>
      <c r="F15" s="78">
        <v>100</v>
      </c>
      <c r="G15" s="78">
        <v>29.75</v>
      </c>
    </row>
    <row r="16" spans="1:11" s="83" customFormat="1" ht="12">
      <c r="A16" s="79"/>
      <c r="B16" s="80" t="s">
        <v>399</v>
      </c>
      <c r="C16" s="81">
        <f>SUM(C11:C15)</f>
        <v>6338.32</v>
      </c>
      <c r="D16" s="81">
        <f>SUM(D11:D15)</f>
        <v>40.32</v>
      </c>
      <c r="E16" s="81">
        <f>SUM(E11:E15)</f>
        <v>250</v>
      </c>
      <c r="F16" s="81">
        <f>SUM(F11:F15)</f>
        <v>100</v>
      </c>
      <c r="G16" s="81">
        <f>SUM(G11:G15)</f>
        <v>5948</v>
      </c>
      <c r="H16" s="82"/>
      <c r="I16" s="82"/>
      <c r="J16" s="82"/>
      <c r="K16" s="82"/>
    </row>
    <row r="18" ht="12">
      <c r="D18" s="49"/>
    </row>
  </sheetData>
  <mergeCells count="1">
    <mergeCell ref="A8:G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Бюджетный отдел</cp:lastModifiedBy>
  <cp:lastPrinted>2011-05-17T08:16:10Z</cp:lastPrinted>
  <dcterms:created xsi:type="dcterms:W3CDTF">2009-04-03T07:50:46Z</dcterms:created>
  <dcterms:modified xsi:type="dcterms:W3CDTF">2011-05-17T08:20:47Z</dcterms:modified>
  <cp:category/>
  <cp:version/>
  <cp:contentType/>
  <cp:contentStatus/>
</cp:coreProperties>
</file>